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ulss6.veneto.it\DAG\ContBil\aulss6\8100ex16\Anticorruzione e Trasparenza\Pubblicazioni amm.ne trasparente\Bilanci\Preventivo e cons\2022\"/>
    </mc:Choice>
  </mc:AlternateContent>
  <bookViews>
    <workbookView xWindow="0" yWindow="0" windowWidth="28800" windowHeight="12135"/>
  </bookViews>
  <sheets>
    <sheet name="Conto Economico" sheetId="1" r:id="rId1"/>
  </sheets>
  <externalReferences>
    <externalReference r:id="rId2"/>
    <externalReference r:id="rId3"/>
  </externalReferences>
  <definedNames>
    <definedName name="_xlnm._FilterDatabase" localSheetId="0" hidden="1">'Conto Economico'!$A$4:$C$617</definedName>
    <definedName name="FM_POSTER_SAN">#REF!</definedName>
    <definedName name="NewTable0" localSheetId="0">'Conto Economico'!#REF!</definedName>
    <definedName name="NewTable0">#REF!</definedName>
    <definedName name="NewTable6">#REF!</definedName>
    <definedName name="NewTable9">#REF!</definedName>
    <definedName name="PosteR">[1]POSTE_R_SOCIALE!$A$6:$C$49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7" i="1" l="1"/>
  <c r="E617" i="1" s="1"/>
  <c r="C616" i="1"/>
  <c r="E616" i="1" s="1"/>
  <c r="C615" i="1"/>
  <c r="E615" i="1" s="1"/>
  <c r="C614" i="1"/>
  <c r="E614" i="1" s="1"/>
  <c r="C613" i="1"/>
  <c r="E613" i="1" s="1"/>
  <c r="C612" i="1"/>
  <c r="E612" i="1" s="1"/>
  <c r="C611" i="1"/>
  <c r="E611" i="1" s="1"/>
  <c r="C610" i="1"/>
  <c r="C607" i="1"/>
  <c r="E607" i="1" s="1"/>
  <c r="C606" i="1"/>
  <c r="C598" i="1"/>
  <c r="E598" i="1" s="1"/>
  <c r="C597" i="1"/>
  <c r="E597" i="1" s="1"/>
  <c r="C595" i="1"/>
  <c r="E595" i="1" s="1"/>
  <c r="C594" i="1"/>
  <c r="E594" i="1" s="1"/>
  <c r="C593" i="1"/>
  <c r="E593" i="1" s="1"/>
  <c r="C592" i="1"/>
  <c r="E592" i="1" s="1"/>
  <c r="C591" i="1"/>
  <c r="E591" i="1" s="1"/>
  <c r="C590" i="1"/>
  <c r="E590" i="1" s="1"/>
  <c r="C589" i="1"/>
  <c r="E589" i="1" s="1"/>
  <c r="C588" i="1"/>
  <c r="E586" i="1"/>
  <c r="E584" i="1"/>
  <c r="C584" i="1"/>
  <c r="E583" i="1"/>
  <c r="C583" i="1"/>
  <c r="E582" i="1"/>
  <c r="C582" i="1"/>
  <c r="E580" i="1"/>
  <c r="C580" i="1"/>
  <c r="E579" i="1"/>
  <c r="C579" i="1"/>
  <c r="E577" i="1"/>
  <c r="C577" i="1"/>
  <c r="E575" i="1"/>
  <c r="C575" i="1"/>
  <c r="E574" i="1"/>
  <c r="C574" i="1"/>
  <c r="C567" i="1"/>
  <c r="C565" i="1" s="1"/>
  <c r="E566" i="1"/>
  <c r="E565" i="1"/>
  <c r="E564" i="1"/>
  <c r="C564" i="1"/>
  <c r="E563" i="1"/>
  <c r="C563" i="1"/>
  <c r="E562" i="1"/>
  <c r="C562" i="1"/>
  <c r="E561" i="1"/>
  <c r="C561" i="1"/>
  <c r="E560" i="1"/>
  <c r="C560" i="1"/>
  <c r="E559" i="1"/>
  <c r="C559" i="1"/>
  <c r="E558" i="1"/>
  <c r="C557" i="1"/>
  <c r="E557" i="1" s="1"/>
  <c r="C556" i="1"/>
  <c r="E556" i="1" s="1"/>
  <c r="C555" i="1"/>
  <c r="E555" i="1" s="1"/>
  <c r="C554" i="1"/>
  <c r="E554" i="1" s="1"/>
  <c r="C553" i="1"/>
  <c r="E553" i="1" s="1"/>
  <c r="C552" i="1"/>
  <c r="E552" i="1" s="1"/>
  <c r="C551" i="1"/>
  <c r="E551" i="1" s="1"/>
  <c r="C550" i="1"/>
  <c r="E550" i="1" s="1"/>
  <c r="C549" i="1"/>
  <c r="E549" i="1" s="1"/>
  <c r="C548" i="1"/>
  <c r="E546" i="1"/>
  <c r="C546" i="1"/>
  <c r="E545" i="1"/>
  <c r="C545" i="1"/>
  <c r="C544" i="1"/>
  <c r="C543" i="1"/>
  <c r="E543" i="1" s="1"/>
  <c r="C542" i="1"/>
  <c r="E542" i="1" s="1"/>
  <c r="C541" i="1"/>
  <c r="E541" i="1" s="1"/>
  <c r="C540" i="1"/>
  <c r="E540" i="1" s="1"/>
  <c r="C539" i="1"/>
  <c r="E539" i="1" s="1"/>
  <c r="C538" i="1"/>
  <c r="E538" i="1" s="1"/>
  <c r="C537" i="1"/>
  <c r="E537" i="1" s="1"/>
  <c r="C536" i="1"/>
  <c r="E536" i="1" s="1"/>
  <c r="C535" i="1"/>
  <c r="E535" i="1" s="1"/>
  <c r="C534" i="1"/>
  <c r="E534" i="1" s="1"/>
  <c r="C533" i="1"/>
  <c r="E533" i="1" s="1"/>
  <c r="C532" i="1"/>
  <c r="E532" i="1" s="1"/>
  <c r="C531" i="1"/>
  <c r="E531" i="1" s="1"/>
  <c r="C530" i="1"/>
  <c r="E530" i="1" s="1"/>
  <c r="C529" i="1"/>
  <c r="E529" i="1" s="1"/>
  <c r="C528" i="1"/>
  <c r="E528" i="1" s="1"/>
  <c r="C527" i="1"/>
  <c r="E525" i="1"/>
  <c r="C525" i="1"/>
  <c r="E524" i="1"/>
  <c r="C524" i="1"/>
  <c r="E523" i="1"/>
  <c r="C523" i="1"/>
  <c r="E522" i="1"/>
  <c r="C522" i="1"/>
  <c r="E521" i="1"/>
  <c r="C521" i="1"/>
  <c r="E520" i="1"/>
  <c r="C520" i="1"/>
  <c r="E519" i="1"/>
  <c r="C519" i="1"/>
  <c r="E518" i="1"/>
  <c r="C518" i="1"/>
  <c r="E517" i="1"/>
  <c r="C517" i="1"/>
  <c r="E516" i="1"/>
  <c r="C516" i="1"/>
  <c r="E515" i="1"/>
  <c r="C515" i="1"/>
  <c r="E514" i="1"/>
  <c r="C514" i="1"/>
  <c r="E513" i="1"/>
  <c r="C513" i="1"/>
  <c r="E512" i="1"/>
  <c r="C512" i="1"/>
  <c r="E511" i="1"/>
  <c r="C511" i="1"/>
  <c r="E510" i="1"/>
  <c r="C510" i="1"/>
  <c r="E509" i="1"/>
  <c r="C509" i="1"/>
  <c r="E508" i="1"/>
  <c r="C508" i="1"/>
  <c r="E507" i="1"/>
  <c r="C507" i="1"/>
  <c r="E506" i="1"/>
  <c r="C506" i="1"/>
  <c r="E505" i="1"/>
  <c r="C505" i="1"/>
  <c r="E504" i="1"/>
  <c r="C504" i="1"/>
  <c r="E503" i="1"/>
  <c r="C503" i="1"/>
  <c r="E502" i="1"/>
  <c r="C502" i="1"/>
  <c r="E501" i="1"/>
  <c r="C501" i="1"/>
  <c r="E500" i="1"/>
  <c r="C500" i="1"/>
  <c r="E499" i="1"/>
  <c r="C499" i="1"/>
  <c r="E498" i="1"/>
  <c r="C498" i="1"/>
  <c r="E497" i="1"/>
  <c r="C497" i="1"/>
  <c r="E496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 s="1"/>
  <c r="C479" i="1"/>
  <c r="C478" i="1"/>
  <c r="E478" i="1" s="1"/>
  <c r="C477" i="1"/>
  <c r="C475" i="1"/>
  <c r="C473" i="1"/>
  <c r="E473" i="1" s="1"/>
  <c r="C472" i="1"/>
  <c r="E472" i="1" s="1"/>
  <c r="C471" i="1"/>
  <c r="E471" i="1" s="1"/>
  <c r="C470" i="1"/>
  <c r="E470" i="1" s="1"/>
  <c r="C469" i="1"/>
  <c r="E469" i="1" s="1"/>
  <c r="C468" i="1"/>
  <c r="E468" i="1" s="1"/>
  <c r="C467" i="1"/>
  <c r="C464" i="1"/>
  <c r="E464" i="1" s="1"/>
  <c r="C463" i="1"/>
  <c r="C461" i="1"/>
  <c r="E461" i="1" s="1"/>
  <c r="C460" i="1"/>
  <c r="E460" i="1" s="1"/>
  <c r="C459" i="1"/>
  <c r="C456" i="1"/>
  <c r="E456" i="1" s="1"/>
  <c r="C455" i="1"/>
  <c r="C454" i="1"/>
  <c r="E454" i="1" s="1"/>
  <c r="E453" i="1"/>
  <c r="C453" i="1"/>
  <c r="E452" i="1"/>
  <c r="C452" i="1"/>
  <c r="E451" i="1"/>
  <c r="C451" i="1"/>
  <c r="E450" i="1"/>
  <c r="C450" i="1"/>
  <c r="E447" i="1"/>
  <c r="C447" i="1"/>
  <c r="E446" i="1"/>
  <c r="C446" i="1"/>
  <c r="E445" i="1"/>
  <c r="C445" i="1"/>
  <c r="E444" i="1"/>
  <c r="C444" i="1"/>
  <c r="E443" i="1"/>
  <c r="C443" i="1"/>
  <c r="E442" i="1"/>
  <c r="C442" i="1"/>
  <c r="E441" i="1"/>
  <c r="C441" i="1"/>
  <c r="E440" i="1"/>
  <c r="C440" i="1"/>
  <c r="E439" i="1"/>
  <c r="C439" i="1"/>
  <c r="E438" i="1"/>
  <c r="C438" i="1"/>
  <c r="E437" i="1"/>
  <c r="C437" i="1"/>
  <c r="E436" i="1"/>
  <c r="C436" i="1"/>
  <c r="E435" i="1"/>
  <c r="C435" i="1"/>
  <c r="E434" i="1"/>
  <c r="C434" i="1"/>
  <c r="E433" i="1"/>
  <c r="C433" i="1"/>
  <c r="E432" i="1"/>
  <c r="C432" i="1"/>
  <c r="E431" i="1"/>
  <c r="C431" i="1"/>
  <c r="E430" i="1"/>
  <c r="C430" i="1"/>
  <c r="E429" i="1"/>
  <c r="C429" i="1"/>
  <c r="E428" i="1"/>
  <c r="C428" i="1"/>
  <c r="E427" i="1"/>
  <c r="C427" i="1"/>
  <c r="E426" i="1"/>
  <c r="C426" i="1"/>
  <c r="E425" i="1"/>
  <c r="C425" i="1"/>
  <c r="E424" i="1"/>
  <c r="C424" i="1"/>
  <c r="E423" i="1"/>
  <c r="C423" i="1"/>
  <c r="E422" i="1"/>
  <c r="C422" i="1"/>
  <c r="E421" i="1"/>
  <c r="C421" i="1"/>
  <c r="E420" i="1"/>
  <c r="C420" i="1"/>
  <c r="E419" i="1"/>
  <c r="C419" i="1"/>
  <c r="E418" i="1"/>
  <c r="C418" i="1"/>
  <c r="E417" i="1"/>
  <c r="C417" i="1"/>
  <c r="E416" i="1"/>
  <c r="C416" i="1"/>
  <c r="E415" i="1"/>
  <c r="C415" i="1"/>
  <c r="E414" i="1"/>
  <c r="C414" i="1"/>
  <c r="E413" i="1"/>
  <c r="C413" i="1"/>
  <c r="E412" i="1"/>
  <c r="C412" i="1"/>
  <c r="E411" i="1"/>
  <c r="C411" i="1"/>
  <c r="E410" i="1"/>
  <c r="C410" i="1"/>
  <c r="E409" i="1"/>
  <c r="C409" i="1"/>
  <c r="E408" i="1"/>
  <c r="C408" i="1"/>
  <c r="E407" i="1"/>
  <c r="C407" i="1"/>
  <c r="E406" i="1"/>
  <c r="C406" i="1"/>
  <c r="E405" i="1"/>
  <c r="C405" i="1"/>
  <c r="E404" i="1"/>
  <c r="C404" i="1"/>
  <c r="E403" i="1"/>
  <c r="C403" i="1"/>
  <c r="E402" i="1"/>
  <c r="C402" i="1"/>
  <c r="E401" i="1"/>
  <c r="C401" i="1"/>
  <c r="E400" i="1"/>
  <c r="C400" i="1"/>
  <c r="E399" i="1"/>
  <c r="C399" i="1"/>
  <c r="E398" i="1"/>
  <c r="C398" i="1"/>
  <c r="E397" i="1"/>
  <c r="C397" i="1"/>
  <c r="E396" i="1"/>
  <c r="C396" i="1"/>
  <c r="E395" i="1"/>
  <c r="C395" i="1"/>
  <c r="E394" i="1"/>
  <c r="C394" i="1"/>
  <c r="E393" i="1"/>
  <c r="C393" i="1"/>
  <c r="E392" i="1"/>
  <c r="C392" i="1"/>
  <c r="E391" i="1"/>
  <c r="C391" i="1"/>
  <c r="E390" i="1"/>
  <c r="C390" i="1"/>
  <c r="E389" i="1"/>
  <c r="C389" i="1"/>
  <c r="E388" i="1"/>
  <c r="C388" i="1"/>
  <c r="E387" i="1"/>
  <c r="C387" i="1"/>
  <c r="E386" i="1"/>
  <c r="C386" i="1"/>
  <c r="E385" i="1"/>
  <c r="C385" i="1"/>
  <c r="E384" i="1"/>
  <c r="C384" i="1"/>
  <c r="E383" i="1"/>
  <c r="C383" i="1"/>
  <c r="E382" i="1"/>
  <c r="C382" i="1"/>
  <c r="E381" i="1"/>
  <c r="C381" i="1"/>
  <c r="E380" i="1"/>
  <c r="C380" i="1"/>
  <c r="E379" i="1"/>
  <c r="C379" i="1"/>
  <c r="E378" i="1"/>
  <c r="C378" i="1"/>
  <c r="E377" i="1"/>
  <c r="C377" i="1"/>
  <c r="E376" i="1"/>
  <c r="C376" i="1"/>
  <c r="E375" i="1"/>
  <c r="C375" i="1"/>
  <c r="E374" i="1"/>
  <c r="C374" i="1"/>
  <c r="E373" i="1"/>
  <c r="C373" i="1"/>
  <c r="E371" i="1"/>
  <c r="C371" i="1"/>
  <c r="E370" i="1"/>
  <c r="C370" i="1"/>
  <c r="E369" i="1"/>
  <c r="C369" i="1"/>
  <c r="E368" i="1"/>
  <c r="C368" i="1"/>
  <c r="E367" i="1"/>
  <c r="C367" i="1"/>
  <c r="E366" i="1"/>
  <c r="C366" i="1"/>
  <c r="E365" i="1"/>
  <c r="C365" i="1"/>
  <c r="E364" i="1"/>
  <c r="C364" i="1"/>
  <c r="E363" i="1"/>
  <c r="C363" i="1"/>
  <c r="E362" i="1"/>
  <c r="C362" i="1"/>
  <c r="E361" i="1"/>
  <c r="C361" i="1"/>
  <c r="E360" i="1"/>
  <c r="C360" i="1"/>
  <c r="E359" i="1"/>
  <c r="C359" i="1"/>
  <c r="E358" i="1"/>
  <c r="C358" i="1"/>
  <c r="E357" i="1"/>
  <c r="C357" i="1"/>
  <c r="E356" i="1"/>
  <c r="C356" i="1"/>
  <c r="E355" i="1"/>
  <c r="C355" i="1"/>
  <c r="E354" i="1"/>
  <c r="C354" i="1"/>
  <c r="E353" i="1"/>
  <c r="C353" i="1"/>
  <c r="E352" i="1"/>
  <c r="C352" i="1"/>
  <c r="E351" i="1"/>
  <c r="C351" i="1"/>
  <c r="E350" i="1"/>
  <c r="C350" i="1"/>
  <c r="E349" i="1"/>
  <c r="C349" i="1"/>
  <c r="E348" i="1"/>
  <c r="C348" i="1"/>
  <c r="E347" i="1"/>
  <c r="C347" i="1"/>
  <c r="E346" i="1"/>
  <c r="C346" i="1"/>
  <c r="E345" i="1"/>
  <c r="C345" i="1"/>
  <c r="E344" i="1"/>
  <c r="C344" i="1"/>
  <c r="E343" i="1"/>
  <c r="C343" i="1"/>
  <c r="E342" i="1"/>
  <c r="C342" i="1"/>
  <c r="E341" i="1"/>
  <c r="C341" i="1"/>
  <c r="E340" i="1"/>
  <c r="C340" i="1"/>
  <c r="E339" i="1"/>
  <c r="C339" i="1"/>
  <c r="C338" i="1"/>
  <c r="C336" i="1"/>
  <c r="E336" i="1" s="1"/>
  <c r="C335" i="1"/>
  <c r="E335" i="1" s="1"/>
  <c r="C334" i="1"/>
  <c r="E334" i="1" s="1"/>
  <c r="C333" i="1"/>
  <c r="E333" i="1" s="1"/>
  <c r="C332" i="1"/>
  <c r="E332" i="1" s="1"/>
  <c r="C331" i="1"/>
  <c r="E331" i="1" s="1"/>
  <c r="C330" i="1"/>
  <c r="E330" i="1" s="1"/>
  <c r="C329" i="1"/>
  <c r="E329" i="1" s="1"/>
  <c r="C328" i="1"/>
  <c r="E328" i="1" s="1"/>
  <c r="C327" i="1"/>
  <c r="E327" i="1" s="1"/>
  <c r="C326" i="1"/>
  <c r="E326" i="1" s="1"/>
  <c r="C325" i="1"/>
  <c r="E325" i="1" s="1"/>
  <c r="C324" i="1"/>
  <c r="E324" i="1" s="1"/>
  <c r="C323" i="1"/>
  <c r="E323" i="1" s="1"/>
  <c r="C322" i="1"/>
  <c r="E322" i="1" s="1"/>
  <c r="C321" i="1"/>
  <c r="E321" i="1" s="1"/>
  <c r="C320" i="1"/>
  <c r="E320" i="1" s="1"/>
  <c r="C319" i="1"/>
  <c r="E319" i="1" s="1"/>
  <c r="C318" i="1"/>
  <c r="E318" i="1" s="1"/>
  <c r="C317" i="1"/>
  <c r="E317" i="1" s="1"/>
  <c r="C316" i="1"/>
  <c r="E316" i="1" s="1"/>
  <c r="C315" i="1"/>
  <c r="E315" i="1" s="1"/>
  <c r="C313" i="1"/>
  <c r="E313" i="1" s="1"/>
  <c r="C312" i="1"/>
  <c r="E312" i="1" s="1"/>
  <c r="C310" i="1"/>
  <c r="E310" i="1" s="1"/>
  <c r="C309" i="1"/>
  <c r="E309" i="1" s="1"/>
  <c r="C308" i="1"/>
  <c r="E308" i="1" s="1"/>
  <c r="C307" i="1"/>
  <c r="E307" i="1" s="1"/>
  <c r="C306" i="1"/>
  <c r="E306" i="1" s="1"/>
  <c r="C305" i="1"/>
  <c r="E305" i="1" s="1"/>
  <c r="C304" i="1"/>
  <c r="E304" i="1" s="1"/>
  <c r="C303" i="1"/>
  <c r="E303" i="1" s="1"/>
  <c r="E302" i="1"/>
  <c r="E301" i="1"/>
  <c r="C301" i="1"/>
  <c r="E300" i="1"/>
  <c r="C299" i="1"/>
  <c r="E299" i="1" s="1"/>
  <c r="C298" i="1"/>
  <c r="E298" i="1" s="1"/>
  <c r="C297" i="1"/>
  <c r="E297" i="1" s="1"/>
  <c r="C296" i="1"/>
  <c r="E296" i="1" s="1"/>
  <c r="C294" i="1"/>
  <c r="E294" i="1" s="1"/>
  <c r="C293" i="1"/>
  <c r="E293" i="1" s="1"/>
  <c r="C292" i="1"/>
  <c r="E292" i="1" s="1"/>
  <c r="C291" i="1"/>
  <c r="E291" i="1" s="1"/>
  <c r="C290" i="1"/>
  <c r="E290" i="1" s="1"/>
  <c r="C289" i="1"/>
  <c r="E289" i="1" s="1"/>
  <c r="C288" i="1"/>
  <c r="E288" i="1" s="1"/>
  <c r="C287" i="1"/>
  <c r="E287" i="1" s="1"/>
  <c r="C286" i="1"/>
  <c r="E286" i="1" s="1"/>
  <c r="C285" i="1"/>
  <c r="E285" i="1" s="1"/>
  <c r="C284" i="1"/>
  <c r="E284" i="1" s="1"/>
  <c r="C283" i="1"/>
  <c r="E283" i="1" s="1"/>
  <c r="C282" i="1"/>
  <c r="E282" i="1" s="1"/>
  <c r="C281" i="1"/>
  <c r="E281" i="1" s="1"/>
  <c r="C280" i="1"/>
  <c r="E280" i="1" s="1"/>
  <c r="C279" i="1"/>
  <c r="E279" i="1" s="1"/>
  <c r="C278" i="1"/>
  <c r="E278" i="1" s="1"/>
  <c r="C275" i="1"/>
  <c r="E275" i="1" s="1"/>
  <c r="C274" i="1"/>
  <c r="E274" i="1" s="1"/>
  <c r="C273" i="1"/>
  <c r="E273" i="1" s="1"/>
  <c r="C272" i="1"/>
  <c r="E272" i="1" s="1"/>
  <c r="C270" i="1"/>
  <c r="E270" i="1" s="1"/>
  <c r="C269" i="1"/>
  <c r="E269" i="1" s="1"/>
  <c r="C268" i="1"/>
  <c r="E268" i="1" s="1"/>
  <c r="C266" i="1"/>
  <c r="E266" i="1" s="1"/>
  <c r="C265" i="1"/>
  <c r="E265" i="1" s="1"/>
  <c r="C264" i="1"/>
  <c r="E264" i="1" s="1"/>
  <c r="C263" i="1"/>
  <c r="E263" i="1" s="1"/>
  <c r="C262" i="1"/>
  <c r="E262" i="1" s="1"/>
  <c r="C261" i="1"/>
  <c r="E261" i="1" s="1"/>
  <c r="C259" i="1"/>
  <c r="E259" i="1" s="1"/>
  <c r="C258" i="1"/>
  <c r="E258" i="1" s="1"/>
  <c r="C257" i="1"/>
  <c r="E257" i="1" s="1"/>
  <c r="C256" i="1"/>
  <c r="E256" i="1" s="1"/>
  <c r="C255" i="1"/>
  <c r="E255" i="1" s="1"/>
  <c r="C254" i="1"/>
  <c r="E254" i="1" s="1"/>
  <c r="C253" i="1"/>
  <c r="E253" i="1" s="1"/>
  <c r="C252" i="1"/>
  <c r="E252" i="1" s="1"/>
  <c r="C251" i="1"/>
  <c r="E251" i="1" s="1"/>
  <c r="C250" i="1"/>
  <c r="E250" i="1" s="1"/>
  <c r="C249" i="1"/>
  <c r="E249" i="1" s="1"/>
  <c r="C248" i="1"/>
  <c r="E248" i="1" s="1"/>
  <c r="C247" i="1"/>
  <c r="E247" i="1" s="1"/>
  <c r="C246" i="1"/>
  <c r="E246" i="1" s="1"/>
  <c r="C245" i="1"/>
  <c r="E245" i="1" s="1"/>
  <c r="C244" i="1"/>
  <c r="E244" i="1" s="1"/>
  <c r="C243" i="1"/>
  <c r="E243" i="1" s="1"/>
  <c r="C242" i="1"/>
  <c r="E242" i="1" s="1"/>
  <c r="C241" i="1"/>
  <c r="E241" i="1" s="1"/>
  <c r="C239" i="1"/>
  <c r="E239" i="1" s="1"/>
  <c r="C238" i="1"/>
  <c r="E238" i="1" s="1"/>
  <c r="C237" i="1"/>
  <c r="E237" i="1" s="1"/>
  <c r="C236" i="1"/>
  <c r="E236" i="1" s="1"/>
  <c r="C234" i="1"/>
  <c r="E234" i="1" s="1"/>
  <c r="C233" i="1"/>
  <c r="E233" i="1" s="1"/>
  <c r="C232" i="1"/>
  <c r="E232" i="1" s="1"/>
  <c r="C231" i="1"/>
  <c r="E231" i="1" s="1"/>
  <c r="C230" i="1"/>
  <c r="E230" i="1" s="1"/>
  <c r="C229" i="1"/>
  <c r="E229" i="1" s="1"/>
  <c r="C228" i="1"/>
  <c r="E228" i="1" s="1"/>
  <c r="C227" i="1"/>
  <c r="E227" i="1" s="1"/>
  <c r="C226" i="1"/>
  <c r="E226" i="1" s="1"/>
  <c r="C225" i="1"/>
  <c r="E225" i="1" s="1"/>
  <c r="C224" i="1"/>
  <c r="E224" i="1" s="1"/>
  <c r="C223" i="1"/>
  <c r="E223" i="1" s="1"/>
  <c r="C222" i="1"/>
  <c r="E222" i="1" s="1"/>
  <c r="C221" i="1"/>
  <c r="E221" i="1" s="1"/>
  <c r="C220" i="1"/>
  <c r="E220" i="1" s="1"/>
  <c r="C219" i="1"/>
  <c r="E219" i="1" s="1"/>
  <c r="C218" i="1"/>
  <c r="E218" i="1" s="1"/>
  <c r="C217" i="1"/>
  <c r="E217" i="1" s="1"/>
  <c r="C216" i="1"/>
  <c r="E216" i="1" s="1"/>
  <c r="C214" i="1"/>
  <c r="E214" i="1" s="1"/>
  <c r="C213" i="1"/>
  <c r="E213" i="1" s="1"/>
  <c r="C212" i="1"/>
  <c r="E212" i="1" s="1"/>
  <c r="C211" i="1"/>
  <c r="E211" i="1" s="1"/>
  <c r="C210" i="1"/>
  <c r="E210" i="1" s="1"/>
  <c r="C209" i="1"/>
  <c r="E209" i="1" s="1"/>
  <c r="C208" i="1"/>
  <c r="E208" i="1" s="1"/>
  <c r="C206" i="1"/>
  <c r="E206" i="1" s="1"/>
  <c r="C205" i="1"/>
  <c r="E205" i="1" s="1"/>
  <c r="C204" i="1"/>
  <c r="E204" i="1" s="1"/>
  <c r="C202" i="1"/>
  <c r="E202" i="1" s="1"/>
  <c r="C201" i="1"/>
  <c r="E201" i="1" s="1"/>
  <c r="C200" i="1"/>
  <c r="E200" i="1" s="1"/>
  <c r="C199" i="1"/>
  <c r="E199" i="1" s="1"/>
  <c r="C198" i="1"/>
  <c r="E198" i="1" s="1"/>
  <c r="C197" i="1"/>
  <c r="E197" i="1" s="1"/>
  <c r="C196" i="1"/>
  <c r="E196" i="1" s="1"/>
  <c r="C192" i="1"/>
  <c r="E192" i="1" s="1"/>
  <c r="C191" i="1"/>
  <c r="E191" i="1" s="1"/>
  <c r="C190" i="1"/>
  <c r="E190" i="1" s="1"/>
  <c r="C189" i="1"/>
  <c r="E189" i="1" s="1"/>
  <c r="C188" i="1"/>
  <c r="E188" i="1" s="1"/>
  <c r="C187" i="1"/>
  <c r="E187" i="1" s="1"/>
  <c r="C186" i="1"/>
  <c r="E186" i="1" s="1"/>
  <c r="C184" i="1"/>
  <c r="E184" i="1" s="1"/>
  <c r="C183" i="1"/>
  <c r="E183" i="1" s="1"/>
  <c r="C182" i="1"/>
  <c r="E182" i="1" s="1"/>
  <c r="C181" i="1"/>
  <c r="E181" i="1" s="1"/>
  <c r="C180" i="1"/>
  <c r="E180" i="1" s="1"/>
  <c r="C179" i="1"/>
  <c r="E179" i="1" s="1"/>
  <c r="C178" i="1"/>
  <c r="E178" i="1" s="1"/>
  <c r="C176" i="1"/>
  <c r="E176" i="1" s="1"/>
  <c r="C175" i="1"/>
  <c r="E175" i="1" s="1"/>
  <c r="C174" i="1"/>
  <c r="E174" i="1" s="1"/>
  <c r="C173" i="1"/>
  <c r="E173" i="1" s="1"/>
  <c r="C172" i="1"/>
  <c r="E172" i="1" s="1"/>
  <c r="C171" i="1"/>
  <c r="E171" i="1" s="1"/>
  <c r="C170" i="1"/>
  <c r="E170" i="1" s="1"/>
  <c r="C169" i="1"/>
  <c r="E169" i="1" s="1"/>
  <c r="C168" i="1"/>
  <c r="E168" i="1" s="1"/>
  <c r="C167" i="1"/>
  <c r="E167" i="1" s="1"/>
  <c r="C166" i="1"/>
  <c r="E166" i="1" s="1"/>
  <c r="C165" i="1"/>
  <c r="E165" i="1" s="1"/>
  <c r="C162" i="1"/>
  <c r="E162" i="1" s="1"/>
  <c r="C161" i="1"/>
  <c r="E161" i="1" s="1"/>
  <c r="C158" i="1"/>
  <c r="E158" i="1" s="1"/>
  <c r="C157" i="1"/>
  <c r="E157" i="1" s="1"/>
  <c r="C156" i="1"/>
  <c r="E156" i="1" s="1"/>
  <c r="C155" i="1"/>
  <c r="E155" i="1" s="1"/>
  <c r="C154" i="1"/>
  <c r="E154" i="1" s="1"/>
  <c r="C150" i="1"/>
  <c r="E150" i="1" s="1"/>
  <c r="C149" i="1"/>
  <c r="E149" i="1" s="1"/>
  <c r="C148" i="1"/>
  <c r="E148" i="1" s="1"/>
  <c r="C147" i="1"/>
  <c r="E147" i="1" s="1"/>
  <c r="C146" i="1"/>
  <c r="E146" i="1" s="1"/>
  <c r="C145" i="1"/>
  <c r="E145" i="1" s="1"/>
  <c r="C144" i="1"/>
  <c r="E144" i="1" s="1"/>
  <c r="C143" i="1"/>
  <c r="E143" i="1" s="1"/>
  <c r="C142" i="1"/>
  <c r="E142" i="1" s="1"/>
  <c r="C141" i="1"/>
  <c r="E141" i="1" s="1"/>
  <c r="C140" i="1"/>
  <c r="E140" i="1" s="1"/>
  <c r="C139" i="1"/>
  <c r="E139" i="1" s="1"/>
  <c r="C138" i="1"/>
  <c r="E138" i="1" s="1"/>
  <c r="C137" i="1"/>
  <c r="E137" i="1" s="1"/>
  <c r="C136" i="1"/>
  <c r="E136" i="1" s="1"/>
  <c r="C135" i="1"/>
  <c r="E135" i="1" s="1"/>
  <c r="C134" i="1"/>
  <c r="E134" i="1" s="1"/>
  <c r="C133" i="1"/>
  <c r="E133" i="1" s="1"/>
  <c r="C132" i="1"/>
  <c r="E132" i="1" s="1"/>
  <c r="C131" i="1"/>
  <c r="E131" i="1" s="1"/>
  <c r="C130" i="1"/>
  <c r="E130" i="1" s="1"/>
  <c r="C129" i="1"/>
  <c r="E129" i="1" s="1"/>
  <c r="C128" i="1"/>
  <c r="E128" i="1" s="1"/>
  <c r="C127" i="1"/>
  <c r="E127" i="1" s="1"/>
  <c r="C126" i="1"/>
  <c r="E126" i="1" s="1"/>
  <c r="C125" i="1"/>
  <c r="E125" i="1" s="1"/>
  <c r="C124" i="1"/>
  <c r="E124" i="1" s="1"/>
  <c r="C123" i="1"/>
  <c r="E123" i="1" s="1"/>
  <c r="C122" i="1"/>
  <c r="E122" i="1" s="1"/>
  <c r="C121" i="1"/>
  <c r="E121" i="1" s="1"/>
  <c r="C120" i="1"/>
  <c r="E120" i="1" s="1"/>
  <c r="C119" i="1"/>
  <c r="E119" i="1" s="1"/>
  <c r="C118" i="1"/>
  <c r="E118" i="1" s="1"/>
  <c r="C117" i="1"/>
  <c r="E117" i="1" s="1"/>
  <c r="C116" i="1"/>
  <c r="E116" i="1" s="1"/>
  <c r="C115" i="1"/>
  <c r="E115" i="1" s="1"/>
  <c r="C114" i="1"/>
  <c r="E114" i="1" s="1"/>
  <c r="C113" i="1"/>
  <c r="E113" i="1" s="1"/>
  <c r="C112" i="1"/>
  <c r="E112" i="1" s="1"/>
  <c r="C110" i="1"/>
  <c r="E110" i="1" s="1"/>
  <c r="C109" i="1"/>
  <c r="E109" i="1" s="1"/>
  <c r="C108" i="1"/>
  <c r="E108" i="1" s="1"/>
  <c r="C107" i="1"/>
  <c r="E107" i="1" s="1"/>
  <c r="C106" i="1"/>
  <c r="E106" i="1" s="1"/>
  <c r="C105" i="1"/>
  <c r="E105" i="1" s="1"/>
  <c r="C104" i="1"/>
  <c r="E104" i="1" s="1"/>
  <c r="C103" i="1"/>
  <c r="E103" i="1" s="1"/>
  <c r="C102" i="1"/>
  <c r="E102" i="1" s="1"/>
  <c r="C101" i="1"/>
  <c r="E101" i="1" s="1"/>
  <c r="C100" i="1"/>
  <c r="E100" i="1" s="1"/>
  <c r="C99" i="1"/>
  <c r="E99" i="1" s="1"/>
  <c r="C98" i="1"/>
  <c r="E98" i="1" s="1"/>
  <c r="C97" i="1"/>
  <c r="E97" i="1" s="1"/>
  <c r="C96" i="1"/>
  <c r="E94" i="1"/>
  <c r="C94" i="1"/>
  <c r="E93" i="1"/>
  <c r="C93" i="1"/>
  <c r="E92" i="1"/>
  <c r="C92" i="1"/>
  <c r="E91" i="1"/>
  <c r="C91" i="1"/>
  <c r="E90" i="1"/>
  <c r="C90" i="1"/>
  <c r="E89" i="1"/>
  <c r="C89" i="1"/>
  <c r="E88" i="1"/>
  <c r="C87" i="1"/>
  <c r="E87" i="1" s="1"/>
  <c r="C86" i="1"/>
  <c r="E86" i="1" s="1"/>
  <c r="C85" i="1"/>
  <c r="E85" i="1" s="1"/>
  <c r="C84" i="1"/>
  <c r="E84" i="1" s="1"/>
  <c r="C83" i="1"/>
  <c r="E83" i="1" s="1"/>
  <c r="C82" i="1"/>
  <c r="E82" i="1" s="1"/>
  <c r="C81" i="1"/>
  <c r="E81" i="1" s="1"/>
  <c r="C80" i="1"/>
  <c r="E80" i="1" s="1"/>
  <c r="C79" i="1"/>
  <c r="E79" i="1" s="1"/>
  <c r="C78" i="1"/>
  <c r="E78" i="1" s="1"/>
  <c r="C77" i="1"/>
  <c r="E77" i="1" s="1"/>
  <c r="C76" i="1"/>
  <c r="E76" i="1" s="1"/>
  <c r="C75" i="1"/>
  <c r="E75" i="1" s="1"/>
  <c r="C74" i="1"/>
  <c r="E74" i="1" s="1"/>
  <c r="C73" i="1"/>
  <c r="E73" i="1" s="1"/>
  <c r="C72" i="1"/>
  <c r="E72" i="1" s="1"/>
  <c r="C71" i="1"/>
  <c r="E71" i="1" s="1"/>
  <c r="C69" i="1"/>
  <c r="E69" i="1" s="1"/>
  <c r="C68" i="1"/>
  <c r="E68" i="1" s="1"/>
  <c r="C67" i="1"/>
  <c r="E67" i="1" s="1"/>
  <c r="C66" i="1"/>
  <c r="E66" i="1" s="1"/>
  <c r="C65" i="1"/>
  <c r="E65" i="1" s="1"/>
  <c r="C64" i="1"/>
  <c r="E64" i="1" s="1"/>
  <c r="C63" i="1"/>
  <c r="E63" i="1" s="1"/>
  <c r="C62" i="1"/>
  <c r="E62" i="1" s="1"/>
  <c r="C61" i="1"/>
  <c r="E61" i="1" s="1"/>
  <c r="C60" i="1"/>
  <c r="E60" i="1" s="1"/>
  <c r="C59" i="1"/>
  <c r="E59" i="1" s="1"/>
  <c r="C58" i="1"/>
  <c r="E58" i="1" s="1"/>
  <c r="C57" i="1"/>
  <c r="E57" i="1" s="1"/>
  <c r="C56" i="1"/>
  <c r="E56" i="1" s="1"/>
  <c r="C55" i="1"/>
  <c r="E55" i="1" s="1"/>
  <c r="C54" i="1"/>
  <c r="E54" i="1" s="1"/>
  <c r="C53" i="1"/>
  <c r="E53" i="1" s="1"/>
  <c r="C52" i="1"/>
  <c r="E52" i="1" s="1"/>
  <c r="C51" i="1"/>
  <c r="E51" i="1" s="1"/>
  <c r="C50" i="1"/>
  <c r="E50" i="1" s="1"/>
  <c r="C49" i="1"/>
  <c r="E49" i="1" s="1"/>
  <c r="C48" i="1"/>
  <c r="E48" i="1" s="1"/>
  <c r="C47" i="1"/>
  <c r="E47" i="1" s="1"/>
  <c r="C46" i="1"/>
  <c r="C45" i="1"/>
  <c r="C44" i="1" s="1"/>
  <c r="C6" i="1" s="1"/>
  <c r="E43" i="1"/>
  <c r="C43" i="1"/>
  <c r="E42" i="1"/>
  <c r="C42" i="1"/>
  <c r="E41" i="1"/>
  <c r="C41" i="1"/>
  <c r="E40" i="1"/>
  <c r="C40" i="1"/>
  <c r="E39" i="1"/>
  <c r="C39" i="1"/>
  <c r="E38" i="1"/>
  <c r="C38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E24" i="1"/>
  <c r="E23" i="1"/>
  <c r="C23" i="1"/>
  <c r="E22" i="1"/>
  <c r="C22" i="1"/>
  <c r="E21" i="1"/>
  <c r="C21" i="1"/>
  <c r="E20" i="1"/>
  <c r="C20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 l="1"/>
  <c r="E455" i="1"/>
  <c r="C449" i="1"/>
  <c r="E463" i="1"/>
  <c r="C462" i="1"/>
  <c r="E462" i="1" s="1"/>
  <c r="E475" i="1"/>
  <c r="E588" i="1"/>
  <c r="C587" i="1"/>
  <c r="E610" i="1"/>
  <c r="C609" i="1"/>
  <c r="C177" i="1"/>
  <c r="C185" i="1"/>
  <c r="E185" i="1" s="1"/>
  <c r="C195" i="1"/>
  <c r="C203" i="1"/>
  <c r="E203" i="1" s="1"/>
  <c r="C215" i="1"/>
  <c r="E215" i="1" s="1"/>
  <c r="C271" i="1"/>
  <c r="E271" i="1" s="1"/>
  <c r="C277" i="1"/>
  <c r="C295" i="1"/>
  <c r="E295" i="1" s="1"/>
  <c r="C314" i="1"/>
  <c r="E459" i="1"/>
  <c r="C458" i="1"/>
  <c r="E467" i="1"/>
  <c r="C466" i="1"/>
  <c r="E477" i="1"/>
  <c r="C476" i="1"/>
  <c r="E476" i="1" s="1"/>
  <c r="E527" i="1"/>
  <c r="C526" i="1"/>
  <c r="E548" i="1"/>
  <c r="E606" i="1"/>
  <c r="C599" i="1"/>
  <c r="E599" i="1" l="1"/>
  <c r="C596" i="1"/>
  <c r="E596" i="1" s="1"/>
  <c r="E466" i="1"/>
  <c r="C465" i="1"/>
  <c r="E465" i="1" s="1"/>
  <c r="E458" i="1"/>
  <c r="C457" i="1"/>
  <c r="E457" i="1" s="1"/>
  <c r="E314" i="1"/>
  <c r="C311" i="1"/>
  <c r="E311" i="1" s="1"/>
  <c r="E277" i="1"/>
  <c r="C276" i="1"/>
  <c r="E276" i="1" s="1"/>
  <c r="E609" i="1"/>
  <c r="C608" i="1"/>
  <c r="E608" i="1" s="1"/>
  <c r="E587" i="1"/>
  <c r="C585" i="1"/>
  <c r="C474" i="1"/>
  <c r="E474" i="1" s="1"/>
  <c r="C448" i="1"/>
  <c r="E448" i="1" s="1"/>
  <c r="E449" i="1"/>
  <c r="C207" i="1"/>
  <c r="E207" i="1" s="1"/>
  <c r="E195" i="1"/>
  <c r="C194" i="1"/>
  <c r="E177" i="1"/>
  <c r="C153" i="1"/>
  <c r="E153" i="1" l="1"/>
  <c r="C152" i="1"/>
  <c r="E194" i="1"/>
  <c r="C193" i="1"/>
  <c r="E193" i="1" s="1"/>
  <c r="C581" i="1"/>
  <c r="E585" i="1"/>
  <c r="E152" i="1" l="1"/>
  <c r="C151" i="1"/>
  <c r="C578" i="1"/>
  <c r="E581" i="1"/>
  <c r="E151" i="1" l="1"/>
  <c r="C576" i="1"/>
  <c r="E578" i="1"/>
  <c r="E576" i="1" l="1"/>
  <c r="C547" i="1"/>
  <c r="C5" i="1" s="1"/>
  <c r="C4" i="1" s="1"/>
</calcChain>
</file>

<file path=xl/sharedStrings.xml><?xml version="1.0" encoding="utf-8"?>
<sst xmlns="http://schemas.openxmlformats.org/spreadsheetml/2006/main" count="1229" uniqueCount="1229">
  <si>
    <t>Area Sociale</t>
  </si>
  <si>
    <t>ZZ9999</t>
  </si>
  <si>
    <t>RISULTATO DI ESERCIZIO</t>
  </si>
  <si>
    <t>XA0000</t>
  </si>
  <si>
    <t>Risultato prima delle imposte (A - B +/- C +/- D +/- E)</t>
  </si>
  <si>
    <t>AZ9999</t>
  </si>
  <si>
    <t>Totale valore della produzione (A)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</si>
  <si>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</si>
  <si>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</si>
  <si>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</si>
  <si>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</si>
  <si>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</si>
  <si>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</si>
  <si>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</si>
  <si>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</si>
  <si>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AA0031a</t>
  </si>
  <si>
    <t>A.1.A.1.1.A) Finanziamento indistinto - quota capitaria</t>
  </si>
  <si>
    <t>AA0031b</t>
  </si>
  <si>
    <t>A.1.A.1.1.B) Finanziamento indistinto - altro</t>
  </si>
  <si>
    <t>AA0032</t>
  </si>
  <si>
    <t>A.1.A.1.2) Finanziamento indistinto finalizzato da Regione</t>
  </si>
  <si>
    <t>AA0032a</t>
  </si>
  <si>
    <t>A.1.A.1.2.A) Finanziamento indistinto finalizzato da Regione - per investimenti</t>
  </si>
  <si>
    <t>AA0032b</t>
  </si>
  <si>
    <t>A.1.A.1.2.B) Finanziamento indistinto finalizzato da Regione - vincolati GSA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</si>
  <si>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</si>
  <si>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</si>
  <si>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</si>
  <si>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</si>
  <si>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</si>
  <si>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</si>
  <si>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</si>
  <si>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1; comma 528;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</si>
  <si>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</si>
  <si>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</si>
  <si>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</si>
  <si>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</si>
  <si>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</si>
  <si>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>A.1.B.1)  da Regione o Prov. Aut. (extra fondo)</t>
  </si>
  <si>
    <t>AA0070</t>
  </si>
  <si>
    <t>A.1.B.1.1)  Contributi da Regione o Prov. Aut. (extra fondo) vincolati</t>
  </si>
  <si>
    <t>AA0080</t>
  </si>
  <si>
    <t>A.1.B.1.2)  Contributi da Regione o Prov. Aut. (extra fondo) - Risorse aggiuntive da bilancio regionale a titolo di copertura LEA</t>
  </si>
  <si>
    <t>AA0090</t>
  </si>
  <si>
    <t>A.1.B.1.3)  Contributi da Regione o Prov. Aut. (extra fondo) - Risorse aggiuntive da bilancio regionale a titolo di copertura extra LEA</t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</si>
  <si>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</si>
  <si>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</si>
  <si>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</si>
  <si>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</si>
  <si>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</si>
  <si>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</si>
  <si>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</si>
  <si>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</si>
  <si>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</si>
  <si>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</si>
  <si>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</si>
  <si>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</si>
  <si>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</si>
  <si>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</si>
  <si>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AA0150a</t>
  </si>
  <si>
    <t>A.1.B.3.2.a)  Contributi da altri soggetti pubblici (extra fondo) vincolati - PERIMETRO SANITA</t>
  </si>
  <si>
    <t>AA0150b</t>
  </si>
  <si>
    <t>A.1.B.3.2.b)  Contributi da altri soggetti pubblici (extra fondo) vincolati - PERIMETRO NO SANITA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</si>
  <si>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</si>
  <si>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</si>
  <si>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</si>
  <si>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</si>
  <si>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</si>
  <si>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Contributi da altri soggetti pubblici (extra fondo) - in attuazione dell’art.79; comma 1 sexies lettera c); del D.L. 112/2008; convertito con legge 133/2008 e della legge 23 dicembre 2009 n. 191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</si>
  <si>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</si>
  <si>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</si>
  <si>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</si>
  <si>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</si>
  <si>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</si>
  <si>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</si>
  <si>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</si>
  <si>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</si>
  <si>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</si>
  <si>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</si>
  <si>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</si>
  <si>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</si>
  <si>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</si>
  <si>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</si>
  <si>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</si>
  <si>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</si>
  <si>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</si>
  <si>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</si>
  <si>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</si>
  <si>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</si>
  <si>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</si>
  <si>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</si>
  <si>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</si>
  <si>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</si>
  <si>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</si>
  <si>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</si>
  <si>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AA0290a</t>
  </si>
  <si>
    <t>A.3.C.1) Utilizzo fondi per quote inutilizzate contributi di esercizi precedenti da soggetti pubblici (extra fondo) vincolati - PERIMETRO SANITA</t>
  </si>
  <si>
    <t>AA0290b</t>
  </si>
  <si>
    <t>A.3.C.2) Utilizzo fondi per quote inutilizzate contributi di esercizi precedenti da soggetti pubblici (extra fondo) vincolati - NO PERIMETRO SANITA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</si>
  <si>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</si>
  <si>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</si>
  <si>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</si>
  <si>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</si>
  <si>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</si>
  <si>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</si>
  <si>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</si>
  <si>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>A.4.A)  Ricavi per prestazioni sanitarie e sociosanitarie a rilevanza sanitaria erogate a soggetti pubblici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</si>
  <si>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</si>
  <si>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</si>
  <si>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</si>
  <si>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</si>
  <si>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</si>
  <si>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</si>
  <si>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</si>
  <si>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</si>
  <si>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</si>
  <si>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</si>
  <si>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</si>
  <si>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</si>
  <si>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</si>
  <si>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MMG; PLS;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</si>
  <si>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</si>
  <si>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</si>
  <si>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</si>
  <si>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</si>
  <si>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</si>
  <si>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</si>
  <si>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</si>
  <si>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</si>
  <si>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</si>
  <si>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</si>
  <si>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</si>
  <si>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</si>
  <si>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</si>
  <si>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</si>
  <si>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</si>
  <si>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</si>
  <si>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</si>
  <si>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</si>
  <si>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AA0430a</t>
  </si>
  <si>
    <t>A.4.A.1.15.A) Altre prestazioni sanitarie e socio-sanitarie a rilevanza sanitaria - HOSPICE</t>
  </si>
  <si>
    <t>AA0430b</t>
  </si>
  <si>
    <t xml:space="preserve">A.4.A.1.15.B) Altre prestazioni sanitarie e socio-sanitarie a rilevanza sanitaria </t>
  </si>
  <si>
    <t>AA0440</t>
  </si>
  <si>
    <t>A.4.A.2) Ricavi per prestaz. sanitarie e sociosanitarie a rilevanza sanitaria erogate ad altri soggetti pubblici</t>
  </si>
  <si>
    <t>AA0450</t>
  </si>
  <si>
    <t>A.4.A.3) Ricavi per prestaz. sanitarie e sociosanitarie a rilevanza sanitaria erogate a soggetti pubblici Extraregione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</si>
  <si>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</si>
  <si>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</si>
  <si>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</si>
  <si>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</si>
  <si>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</si>
  <si>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</si>
  <si>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</si>
  <si>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</si>
  <si>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</si>
  <si>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</si>
  <si>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</si>
  <si>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MMG; PLS;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</si>
  <si>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</si>
  <si>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</si>
  <si>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</si>
  <si>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</si>
  <si>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</si>
  <si>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</si>
  <si>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</si>
  <si>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</si>
  <si>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</si>
  <si>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</si>
  <si>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</si>
  <si>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</si>
  <si>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</si>
  <si>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</si>
  <si>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</si>
  <si>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</si>
  <si>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</si>
  <si>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</si>
  <si>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</si>
  <si>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</si>
  <si>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</si>
  <si>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</si>
  <si>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</si>
  <si>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</si>
  <si>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</si>
  <si>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AO; AOU;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</si>
  <si>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</si>
  <si>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</si>
  <si>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</si>
  <si>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</si>
  <si>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</si>
  <si>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</si>
  <si>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</si>
  <si>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</si>
  <si>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</si>
  <si>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</si>
  <si>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</si>
  <si>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</si>
  <si>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</si>
  <si>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</si>
  <si>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</si>
  <si>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</si>
  <si>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</si>
  <si>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</si>
  <si>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</si>
  <si>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</si>
  <si>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</si>
  <si>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</si>
  <si>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</si>
  <si>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</si>
  <si>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</si>
  <si>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c); d) ed ex art. 57-58)</t>
  </si>
  <si>
    <t>AA0720</t>
  </si>
  <si>
    <t>A.4.D.5)  Ricavi per prestazioni sanitarie intramoenia - Consulenze (ex art. 55 c.1 lett. c);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</si>
  <si>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</si>
  <si>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</si>
  <si>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</si>
  <si>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</si>
  <si>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</si>
  <si>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Concorsi; recuperi e rimborsi</t>
  </si>
  <si>
    <t>AA0760</t>
  </si>
  <si>
    <t>A.5.A) Rimborsi assicurativi</t>
  </si>
  <si>
    <t>AA0770</t>
  </si>
  <si>
    <t>A.5.B) Concorsi;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</si>
  <si>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</si>
  <si>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</si>
  <si>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</si>
  <si>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concorsi; recuperi e rimborsi da parte della Regione</t>
  </si>
  <si>
    <t>AA0800</t>
  </si>
  <si>
    <t>A.5.C) Concorsi;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</si>
  <si>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</si>
  <si>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</si>
  <si>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</si>
  <si>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</si>
  <si>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</si>
  <si>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concorsi; recuperi e rimborsi da parte di Aziende sanitarie pubbliche della Regione</t>
  </si>
  <si>
    <t>AA0831</t>
  </si>
  <si>
    <t>A.5.C.4) Altri concorsi; recuperi e rimborsi da parte della Regione - GSA - Azienda Zero</t>
  </si>
  <si>
    <t>AA0840</t>
  </si>
  <si>
    <t>A.5.D) Concorsi;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</si>
  <si>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</si>
  <si>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</si>
  <si>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</si>
  <si>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</si>
  <si>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AA0860a</t>
  </si>
  <si>
    <t>A.5.D.2.A) Rimborsi per acquisto beni da parte di altri soggetti pubblici: emoderivati CRAT)</t>
  </si>
  <si>
    <t>AA0860b</t>
  </si>
  <si>
    <t>A.5.D.2.B) Rimborsi per acquisto beni da parte di altri soggetti pubblici: altro)</t>
  </si>
  <si>
    <t>AA0870</t>
  </si>
  <si>
    <t>A.5.D.3) Altri concorsi; recuperi e rimborsi da parte di altri soggetti pubblici</t>
  </si>
  <si>
    <t>AA0880</t>
  </si>
  <si>
    <t>A.5.E) Concorsi;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</si>
  <si>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</si>
  <si>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</si>
  <si>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</si>
  <si>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</si>
  <si>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</si>
  <si>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</si>
  <si>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</si>
  <si>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</si>
  <si>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</si>
  <si>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</si>
  <si>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</si>
  <si>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concorsi;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</si>
  <si>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</si>
  <si>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</si>
  <si>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</si>
  <si>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</si>
  <si>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</si>
  <si>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</si>
  <si>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</si>
  <si>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</si>
  <si>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</si>
  <si>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</si>
  <si>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</si>
  <si>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</si>
  <si>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</si>
  <si>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>A.7.B)  Quota imputata all'esercizio dei finanziamenti per investimenti da Regione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</si>
  <si>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</si>
  <si>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</si>
  <si>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</si>
  <si>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</si>
  <si>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</si>
  <si>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</si>
  <si>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</si>
  <si>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</si>
  <si>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</si>
  <si>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</si>
  <si>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</si>
  <si>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</si>
  <si>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</si>
  <si>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</si>
  <si>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</si>
  <si>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</si>
  <si>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</si>
  <si>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</si>
  <si>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BZ9999</t>
  </si>
  <si>
    <t>Totale costi della produzione (B)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</si>
  <si>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</si>
  <si>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</si>
  <si>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</si>
  <si>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</si>
  <si>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</si>
  <si>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</si>
  <si>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</si>
  <si>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AIC; ad eccezione di vaccini; emoderivati di produzione regionale;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</si>
  <si>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</si>
  <si>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</si>
  <si>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</si>
  <si>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</si>
  <si>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</si>
  <si>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</si>
  <si>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</si>
  <si>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</si>
  <si>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</si>
  <si>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</si>
  <si>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</si>
  <si>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</si>
  <si>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</si>
  <si>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</si>
  <si>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</si>
  <si>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</si>
  <si>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</si>
  <si>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</si>
  <si>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</si>
  <si>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</si>
  <si>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</si>
  <si>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</si>
  <si>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</si>
  <si>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>B.1.A.3.1)  Dispositivi medici</t>
  </si>
  <si>
    <t>BA0220a</t>
  </si>
  <si>
    <t>B.1.A.3.1.A)  Dispositivi protesici impiantabili)</t>
  </si>
  <si>
    <t>BA0220b</t>
  </si>
  <si>
    <t>B.1.A.3.1.B)  Dispositivi medici altro)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</si>
  <si>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</si>
  <si>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</si>
  <si>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</si>
  <si>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</si>
  <si>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</si>
  <si>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</si>
  <si>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</si>
  <si>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</si>
  <si>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</si>
  <si>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</si>
  <si>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</si>
  <si>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</si>
  <si>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</si>
  <si>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</si>
  <si>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</si>
  <si>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</si>
  <si>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</si>
  <si>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</si>
  <si>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</si>
  <si>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</si>
  <si>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</si>
  <si>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</si>
  <si>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</si>
  <si>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</si>
  <si>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</si>
  <si>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</si>
  <si>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</si>
  <si>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</si>
  <si>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</si>
  <si>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</si>
  <si>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</si>
  <si>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</si>
  <si>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</si>
  <si>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</si>
  <si>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</si>
  <si>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guardaroba; di pulizia e di convivenza in genere</t>
  </si>
  <si>
    <t>BA0340</t>
  </si>
  <si>
    <t>B.1.B.3)  Combustibili;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</si>
  <si>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</si>
  <si>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</si>
  <si>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</si>
  <si>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</si>
  <si>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</si>
  <si>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</si>
  <si>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</si>
  <si>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</si>
  <si>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</si>
  <si>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</si>
  <si>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</si>
  <si>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</si>
  <si>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</si>
  <si>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</si>
  <si>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</si>
  <si>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</si>
  <si>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</si>
  <si>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</si>
  <si>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</si>
  <si>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</si>
  <si>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</si>
  <si>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</si>
  <si>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</si>
  <si>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servizi; psicologi; medici 118;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</si>
  <si>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</si>
  <si>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</si>
  <si>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</si>
  <si>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</si>
  <si>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</si>
  <si>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</si>
  <si>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</si>
  <si>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</si>
  <si>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</si>
  <si>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</si>
  <si>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</si>
  <si>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</si>
  <si>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</si>
  <si>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</si>
  <si>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</si>
  <si>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</si>
  <si>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</si>
  <si>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</si>
  <si>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</si>
  <si>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</si>
  <si>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</si>
  <si>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</si>
  <si>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</si>
  <si>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</si>
  <si>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</si>
  <si>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</si>
  <si>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</si>
  <si>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</si>
  <si>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</si>
  <si>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</si>
  <si>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</si>
  <si>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</si>
  <si>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</si>
  <si>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</si>
  <si>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</si>
  <si>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</si>
  <si>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</si>
  <si>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</si>
  <si>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</si>
  <si>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</si>
  <si>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</si>
  <si>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</si>
  <si>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</si>
  <si>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</si>
  <si>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</si>
  <si>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</si>
  <si>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</si>
  <si>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</si>
  <si>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</si>
  <si>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</si>
  <si>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</si>
  <si>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</si>
  <si>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</si>
  <si>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</si>
  <si>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</si>
  <si>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</si>
  <si>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</si>
  <si>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</si>
  <si>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</si>
  <si>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</si>
  <si>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</si>
  <si>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</si>
  <si>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</si>
  <si>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</si>
  <si>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</si>
  <si>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</si>
  <si>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</si>
  <si>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</si>
  <si>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</si>
  <si>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</si>
  <si>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</si>
  <si>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</si>
  <si>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</si>
  <si>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</si>
  <si>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</si>
  <si>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</si>
  <si>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</si>
  <si>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</si>
  <si>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</si>
  <si>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</si>
  <si>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</si>
  <si>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</si>
  <si>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</si>
  <si>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</si>
  <si>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</si>
  <si>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</si>
  <si>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</si>
  <si>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</si>
  <si>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</si>
  <si>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</si>
  <si>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</si>
  <si>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</si>
  <si>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</si>
  <si>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</si>
  <si>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</si>
  <si>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</si>
  <si>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</si>
  <si>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</si>
  <si>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</si>
  <si>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</si>
  <si>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</si>
  <si>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</si>
  <si>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</si>
  <si>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</si>
  <si>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</si>
  <si>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</si>
  <si>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</si>
  <si>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</si>
  <si>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</si>
  <si>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</si>
  <si>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</si>
  <si>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</si>
  <si>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</si>
  <si>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</si>
  <si>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</si>
  <si>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</si>
  <si>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</si>
  <si>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</si>
  <si>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</si>
  <si>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</si>
  <si>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</si>
  <si>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</si>
  <si>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</si>
  <si>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</si>
  <si>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</si>
  <si>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</si>
  <si>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</si>
  <si>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</si>
  <si>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</si>
  <si>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</si>
  <si>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</si>
  <si>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</si>
  <si>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</si>
  <si>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</si>
  <si>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</si>
  <si>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</si>
  <si>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</si>
  <si>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</si>
  <si>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</si>
  <si>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</si>
  <si>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</si>
  <si>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</si>
  <si>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</si>
  <si>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</si>
  <si>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</si>
  <si>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</si>
  <si>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</si>
  <si>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</si>
  <si>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</si>
  <si>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</si>
  <si>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</si>
  <si>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</si>
  <si>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</si>
  <si>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</si>
  <si>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</si>
  <si>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</si>
  <si>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</si>
  <si>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</si>
  <si>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</si>
  <si>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</si>
  <si>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BA1160a</t>
  </si>
  <si>
    <t>B.2.A.12.2.A) Residenzialità anziani</t>
  </si>
  <si>
    <t>BA1160b</t>
  </si>
  <si>
    <t>B.2.A.12.2.B) Residenzialità disabili</t>
  </si>
  <si>
    <t>BA1160c</t>
  </si>
  <si>
    <t>B.2.A.12.2.C) Centri diurni per disabili</t>
  </si>
  <si>
    <t>BA1160d</t>
  </si>
  <si>
    <t>B.2.A.12.2.D) Hospice</t>
  </si>
  <si>
    <t>BA1160e</t>
  </si>
  <si>
    <t>B.2.A.12.2.E) Altro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</si>
  <si>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</si>
  <si>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</si>
  <si>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</si>
  <si>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</si>
  <si>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</si>
  <si>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</si>
  <si>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BA1180a</t>
  </si>
  <si>
    <t>B.2.A.12.5.A) Residenzialità anziani</t>
  </si>
  <si>
    <t>BA1180b</t>
  </si>
  <si>
    <t>B.2.A.12.5.B) Residenzialità disabili</t>
  </si>
  <si>
    <t>BA1180c</t>
  </si>
  <si>
    <t>B.2.A.12.5.C) Centri diurni per disabili</t>
  </si>
  <si>
    <t>BA1180d</t>
  </si>
  <si>
    <t>B.2.A.12.5.D) Hospice</t>
  </si>
  <si>
    <t>BA1180e</t>
  </si>
  <si>
    <t>B.2.A.12.5.E) Altro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</si>
  <si>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</si>
  <si>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</si>
  <si>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</si>
  <si>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</si>
  <si>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</si>
  <si>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</si>
  <si>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</si>
  <si>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</si>
  <si>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</si>
  <si>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</si>
  <si>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</si>
  <si>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c); d) ed ex Art. 57-58)</t>
  </si>
  <si>
    <t>BA1250</t>
  </si>
  <si>
    <t>B.2.A.13.5)  Compartecipazione al personale per att. libero professionale intramoenia - Consulenze (ex art. 55 c.1 lett. c);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</si>
  <si>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</si>
  <si>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</si>
  <si>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</si>
  <si>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</si>
  <si>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</si>
  <si>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Rimborsi;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</si>
  <si>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</si>
  <si>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</si>
  <si>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</si>
  <si>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</si>
  <si>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</si>
  <si>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</si>
  <si>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</si>
  <si>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</si>
  <si>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</si>
  <si>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rimborsi; assegni e contributi</t>
  </si>
  <si>
    <t>BA1340</t>
  </si>
  <si>
    <t>B.2.A.14.6)  Rimborsi; assegni e contributi v/Aziende sanitarie pubbliche della Regione</t>
  </si>
  <si>
    <t>BA1341</t>
  </si>
  <si>
    <t>B.2.A.14.7)  Rimborsi; assegni e contributi v/Regione - GSA - Azienda Zero</t>
  </si>
  <si>
    <t>BA1350</t>
  </si>
  <si>
    <t>B.2.A.15)  Consulenze; Collaborazioni;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</si>
  <si>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</si>
  <si>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</si>
  <si>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</si>
  <si>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 da terzi - Altri soggetti pubblici</t>
  </si>
  <si>
    <t>BA1380</t>
  </si>
  <si>
    <t>B.2.A.15.3) Consulenze; Collaborazioni;  Interinale e altre prestazioni di lavoro sanitarie e sociosanitarie da privato</t>
  </si>
  <si>
    <t>BA1390</t>
  </si>
  <si>
    <t>B.2.A.15.3.A) Consulenze sanitarie da privato - articolo 55; comma 2;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</si>
  <si>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</si>
  <si>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</si>
  <si>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</si>
  <si>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</si>
  <si>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</si>
  <si>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</si>
  <si>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</si>
  <si>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</si>
  <si>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</si>
  <si>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</si>
  <si>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</si>
  <si>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</si>
  <si>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</si>
  <si>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</si>
  <si>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</si>
  <si>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Regioni;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</si>
  <si>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</si>
  <si>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</si>
  <si>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</si>
  <si>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</si>
  <si>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</si>
  <si>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</si>
  <si>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</si>
  <si>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</si>
  <si>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</si>
  <si>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</si>
  <si>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</si>
  <si>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</si>
  <si>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BA1530a</t>
  </si>
  <si>
    <t>B.2.A.16.4.1)  Altri servizi sanitari da privato - SPERIMENTAZIONI</t>
  </si>
  <si>
    <t>BA1530b</t>
  </si>
  <si>
    <t>B.2.A.16.4.2)  Altri servizi sanitari da privato - SERVICE</t>
  </si>
  <si>
    <t>BA1530z</t>
  </si>
  <si>
    <t>B.2.A.16.4.2.A)  Altri servizi sanitari da privato - SERVIZIO OSSIGENO</t>
  </si>
  <si>
    <t>BA1530y</t>
  </si>
  <si>
    <t>B.2.A.16.4.2.B)  Altri servizi sanitari da privato - SERVICE - ALTRO</t>
  </si>
  <si>
    <t>BA1530c</t>
  </si>
  <si>
    <t>B.2.A.16.4.3)  Altri servizi sanitari da privato - DPC</t>
  </si>
  <si>
    <t>BA1530d</t>
  </si>
  <si>
    <t>B.2.A.16.4.4)  Altri servizi sanitari da privato - ALTRO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</si>
  <si>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</si>
  <si>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</si>
  <si>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</si>
  <si>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</si>
  <si>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</si>
  <si>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</si>
  <si>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</si>
  <si>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</si>
  <si>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</si>
  <si>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</si>
  <si>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</si>
  <si>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>B.2.B.1) Servizi non sanitari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</si>
  <si>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</si>
  <si>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</si>
  <si>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</si>
  <si>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</si>
  <si>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</si>
  <si>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</si>
  <si>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</si>
  <si>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</si>
  <si>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</si>
  <si>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</si>
  <si>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</si>
  <si>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</si>
  <si>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</si>
  <si>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</si>
  <si>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</si>
  <si>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</si>
  <si>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</si>
  <si>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</si>
  <si>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</si>
  <si>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</si>
  <si>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</si>
  <si>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</si>
  <si>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</si>
  <si>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</si>
  <si>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</si>
  <si>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</si>
  <si>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</si>
  <si>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>B.2.B.1.11.A)  Premi di assicurazione - R.C. Professionale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</si>
  <si>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</si>
  <si>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</si>
  <si>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</si>
  <si>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</si>
  <si>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</si>
  <si>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</si>
  <si>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</si>
  <si>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</si>
  <si>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</si>
  <si>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</si>
  <si>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BA1740a</t>
  </si>
  <si>
    <t>B.2.B.1.12.C.1) Altri servizi non sanitari esternalizzati (1)</t>
  </si>
  <si>
    <t>BA1740b</t>
  </si>
  <si>
    <t>B.2.B.1.12.C.2) Altri servizi non sanitari da privato: altro (2)</t>
  </si>
  <si>
    <t>BA1750</t>
  </si>
  <si>
    <t>B.2.B.2)  Consulenze; Collaborazioni;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</si>
  <si>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</si>
  <si>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</si>
  <si>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</si>
  <si>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</si>
  <si>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</si>
  <si>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Consulenze; Collaborazioni;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</si>
  <si>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</si>
  <si>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</si>
  <si>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</si>
  <si>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</si>
  <si>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</si>
  <si>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>B.2.B.2.3.C) Indennità a personale universitario - area non sanitaria</t>
  </si>
  <si>
    <t>BA1820</t>
  </si>
  <si>
    <t>B.2.B.2.3.D) Lavoro interinale - area non sanitaria</t>
  </si>
  <si>
    <t>BA1830</t>
  </si>
  <si>
    <t>B.2.B.2.3.E) Altre collaborazioni e prestazioni di lavoro - area non sanitaria</t>
  </si>
  <si>
    <t>BA1831</t>
  </si>
  <si>
    <t>B.2.B.2.3.F) Altre Consulenze non sanitarie da privato - in attuazione dell’art.79; comma 1 sexies lettera c); del D.L. 112/2008;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</si>
  <si>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</si>
  <si>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</si>
  <si>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</si>
  <si>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</si>
  <si>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</si>
  <si>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Regione;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</si>
  <si>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</si>
  <si>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</si>
  <si>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</si>
  <si>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</si>
  <si>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</si>
  <si>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</si>
  <si>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</si>
  <si>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</si>
  <si>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</si>
  <si>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</si>
  <si>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</si>
  <si>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</si>
  <si>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</si>
  <si>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</si>
  <si>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</si>
  <si>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</si>
  <si>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</si>
  <si>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</si>
  <si>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</si>
  <si>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</si>
  <si>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</si>
  <si>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</si>
  <si>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</si>
  <si>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</si>
  <si>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</si>
  <si>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</si>
  <si>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</si>
  <si>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</si>
  <si>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</si>
  <si>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</si>
  <si>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</si>
  <si>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</si>
  <si>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</si>
  <si>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</si>
  <si>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</si>
  <si>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</si>
  <si>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</si>
  <si>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</si>
  <si>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</si>
  <si>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</si>
  <si>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</si>
  <si>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</si>
  <si>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</si>
  <si>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</si>
  <si>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</si>
  <si>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</si>
  <si>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</si>
  <si>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</si>
  <si>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</si>
  <si>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</si>
  <si>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</si>
  <si>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</si>
  <si>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</si>
  <si>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</si>
  <si>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</si>
  <si>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</si>
  <si>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</si>
  <si>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</si>
  <si>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</si>
  <si>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</si>
  <si>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</si>
  <si>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</si>
  <si>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</si>
  <si>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</si>
  <si>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</si>
  <si>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</si>
  <si>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</si>
  <si>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</si>
  <si>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</si>
  <si>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</si>
  <si>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</si>
  <si>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</si>
  <si>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</si>
  <si>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</si>
  <si>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</si>
  <si>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</si>
  <si>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</si>
  <si>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</si>
  <si>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</si>
  <si>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</si>
  <si>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</si>
  <si>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</si>
  <si>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</si>
  <si>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</si>
  <si>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</si>
  <si>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</si>
  <si>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</si>
  <si>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</si>
  <si>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</si>
  <si>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</si>
  <si>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</si>
  <si>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</si>
  <si>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</si>
  <si>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</si>
  <si>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</si>
  <si>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</si>
  <si>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</si>
  <si>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</si>
  <si>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</si>
  <si>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</si>
  <si>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</si>
  <si>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</si>
  <si>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</si>
  <si>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</si>
  <si>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</si>
  <si>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</si>
  <si>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</si>
  <si>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</si>
  <si>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</si>
  <si>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</si>
  <si>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</si>
  <si>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</si>
  <si>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</si>
  <si>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</si>
  <si>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</si>
  <si>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</si>
  <si>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</si>
  <si>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</si>
  <si>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</si>
  <si>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</si>
  <si>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</si>
  <si>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</si>
  <si>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</si>
  <si>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</si>
  <si>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</si>
  <si>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</si>
  <si>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</si>
  <si>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</si>
  <si>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</si>
  <si>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</si>
  <si>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</si>
  <si>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</si>
  <si>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</si>
  <si>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</si>
  <si>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</si>
  <si>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</si>
  <si>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</si>
  <si>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Indennità;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</si>
  <si>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</si>
  <si>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</si>
  <si>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</si>
  <si>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</si>
  <si>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</si>
  <si>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</si>
  <si>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</si>
  <si>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</si>
  <si>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</si>
  <si>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</si>
  <si>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BA2570a</t>
  </si>
  <si>
    <t>B.10.A) Costi di impianto e di ampliamento</t>
  </si>
  <si>
    <t>BA2570b</t>
  </si>
  <si>
    <t>B.10.B) Costi di ricerca e sviluppo</t>
  </si>
  <si>
    <t>BA2570c</t>
  </si>
  <si>
    <t>B.10.C) Diritti di brevetto e diritti di utilizzazione delle opere d'ingegno</t>
  </si>
  <si>
    <t>BA2570d</t>
  </si>
  <si>
    <t>B.10.D) Concessioni; licenze; marchi e diritti simili</t>
  </si>
  <si>
    <t>BA2570e</t>
  </si>
  <si>
    <t>B.10.E) Migliorie su beni di terzi</t>
  </si>
  <si>
    <t>BA2570f</t>
  </si>
  <si>
    <t>B.10.F) Pubblicità</t>
  </si>
  <si>
    <t>BA2570g</t>
  </si>
  <si>
    <t>B.10.G) Altre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</si>
  <si>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</si>
  <si>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</si>
  <si>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</si>
  <si>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</si>
  <si>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</si>
  <si>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</si>
  <si>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BA2600a</t>
  </si>
  <si>
    <t>B.11.A.1.1) Ammortamenti fabbricati non strumentali (disponibili)</t>
  </si>
  <si>
    <t>BA2600b</t>
  </si>
  <si>
    <t>B.11.A.1.2) Ammortamenti costruzioni leggere non strumentali (disponibili)</t>
  </si>
  <si>
    <t>BA2610</t>
  </si>
  <si>
    <t>B.11.A.2) Ammortamenti fabbricati strumentali (indisponibili)</t>
  </si>
  <si>
    <t>BA2610a</t>
  </si>
  <si>
    <t>B.11.A.2.1) Ammortamenti fabbricati strumentali (indisponibili)</t>
  </si>
  <si>
    <t>BA2610b</t>
  </si>
  <si>
    <t>B.11.A.2.2) Ammortamenti costruzioni leggere strumentali (indisponibili)</t>
  </si>
  <si>
    <t>BA2620</t>
  </si>
  <si>
    <t>B.11.B) Ammortamenti delle altre immobilizzazioni materiali</t>
  </si>
  <si>
    <t>BA2620a</t>
  </si>
  <si>
    <t>B.11.B.1) Ammortamento impianti e macchinari)</t>
  </si>
  <si>
    <t>BA2620z</t>
  </si>
  <si>
    <t>B.11.B.1.1) Ammortamento impianti e macchinari - audiovisivi)</t>
  </si>
  <si>
    <t>BA2620y</t>
  </si>
  <si>
    <t>B.11.B.1.2) Ammortamento impianti e macchinari - altro)</t>
  </si>
  <si>
    <t>BA2620b</t>
  </si>
  <si>
    <t>B.11.B.2) Ammortamento attrezzature sanitarie e scientifiche)</t>
  </si>
  <si>
    <t>BA2620c</t>
  </si>
  <si>
    <t>B.11.B.3) Ammortamento mobili e arredi)</t>
  </si>
  <si>
    <t>BA2620d</t>
  </si>
  <si>
    <t>B.11.B.4) Ammortamento automezzi)</t>
  </si>
  <si>
    <t>BA2620e</t>
  </si>
  <si>
    <t>B.11.B.5) Ammortamenti macchine d'ufficio)</t>
  </si>
  <si>
    <t>BA2620f</t>
  </si>
  <si>
    <t>B.11.B.6) Ammortamenti altri beni)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</si>
  <si>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</si>
  <si>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</si>
  <si>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</si>
  <si>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</si>
  <si>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</si>
  <si>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</si>
  <si>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BA2650a</t>
  </si>
  <si>
    <t>B.12.B.1) Svalutazione dei crediti delle immobilizzazioni finanziarie)</t>
  </si>
  <si>
    <t>BA2650b</t>
  </si>
  <si>
    <t>B.12.B.2) Svalutazione dei crediti dell'attivo circolante)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</si>
  <si>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</si>
  <si>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</si>
  <si>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</si>
  <si>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</si>
  <si>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</si>
  <si>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</si>
  <si>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</si>
  <si>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</si>
  <si>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</si>
  <si>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</si>
  <si>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</si>
  <si>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</si>
  <si>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</si>
  <si>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</si>
  <si>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</si>
  <si>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</si>
  <si>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</si>
  <si>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</si>
  <si>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</si>
  <si>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</si>
  <si>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</si>
  <si>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</si>
  <si>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</si>
  <si>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</si>
  <si>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</si>
  <si>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guardaroba; di pulizia; e di convivenza in genere</t>
  </si>
  <si>
    <t>BA2683</t>
  </si>
  <si>
    <t>B.13.B.3) Combustibili;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</si>
  <si>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</si>
  <si>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</si>
  <si>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</si>
  <si>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</si>
  <si>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</si>
  <si>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</si>
  <si>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</si>
  <si>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</si>
  <si>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</si>
  <si>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</si>
  <si>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</si>
  <si>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</si>
  <si>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</si>
  <si>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</si>
  <si>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</si>
  <si>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</si>
  <si>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</si>
  <si>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</si>
  <si>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</si>
  <si>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</si>
  <si>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</si>
  <si>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</si>
  <si>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</si>
  <si>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Altri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</si>
  <si>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</si>
  <si>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</si>
  <si>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</si>
  <si>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</si>
  <si>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</si>
  <si>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</si>
  <si>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</si>
  <si>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</si>
  <si>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</si>
  <si>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</si>
  <si>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BA2790a</t>
  </si>
  <si>
    <t>B.14.C.3.a)  Accantonamenti per quote inutilizzate contributi da soggetti pubblici (extra fondo) vincolati - PERIMETRO SANITA</t>
  </si>
  <si>
    <t>BA2790b</t>
  </si>
  <si>
    <t>B.14.C.3.b)  Accantonamenti per quote inutilizzate contributi da soggetti pubblici (extra fondo) vincolati - NO PERIMETRO SANITA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</si>
  <si>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</si>
  <si>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</si>
  <si>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</si>
  <si>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</si>
  <si>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</si>
  <si>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</si>
  <si>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</si>
  <si>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</si>
  <si>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</si>
  <si>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</si>
  <si>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</si>
  <si>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</si>
  <si>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</si>
  <si>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</si>
  <si>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</si>
  <si>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</si>
  <si>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</si>
  <si>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</si>
  <si>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</si>
  <si>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</si>
  <si>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</si>
  <si>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</si>
  <si>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</si>
  <si>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</si>
  <si>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</si>
  <si>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</si>
  <si>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</si>
  <si>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</si>
  <si>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CZ9999</t>
  </si>
  <si>
    <t>Totale proventi e oneri finanziari ( C )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</si>
  <si>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</si>
  <si>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</si>
  <si>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</si>
  <si>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</si>
  <si>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</si>
  <si>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</si>
  <si>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</si>
  <si>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</si>
  <si>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</si>
  <si>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</si>
  <si>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</si>
  <si>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</si>
  <si>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</si>
  <si>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</si>
  <si>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</si>
  <si>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</si>
  <si>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</si>
  <si>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</si>
  <si>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</si>
  <si>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</si>
  <si>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</si>
  <si>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</si>
  <si>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</si>
  <si>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</si>
  <si>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</si>
  <si>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</si>
  <si>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</si>
  <si>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</si>
  <si>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</si>
  <si>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</si>
  <si>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</si>
  <si>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</si>
  <si>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</si>
  <si>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</si>
  <si>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DZ9999</t>
  </si>
  <si>
    <t>Totale rettifiche di valore di attività finanziarie (D)</t>
  </si>
  <si>
    <t>DA0010</t>
  </si>
  <si>
    <t>D.1)  Rivalutazioni</t>
  </si>
  <si>
    <t>DA0020</t>
  </si>
  <si>
    <t>D.2)  Svalutazioni</t>
  </si>
  <si>
    <t>EZ9999</t>
  </si>
  <si>
    <t>Totale proventi e oneri straordinari (E)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</si>
  <si>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</si>
  <si>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</si>
  <si>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</si>
  <si>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</si>
  <si>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</si>
  <si>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</si>
  <si>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</si>
  <si>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</si>
  <si>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</si>
  <si>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</si>
  <si>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</si>
  <si>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</si>
  <si>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</si>
  <si>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</si>
  <si>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EA0060a</t>
  </si>
  <si>
    <t>E.1.B.2.2.A) Sopravvenienze attive v/Aziende sanitarie pubbliche della Regione relative alla mobilità intraregionale)</t>
  </si>
  <si>
    <t>EA0060b</t>
  </si>
  <si>
    <t>E.1.B.2.2.B) Altre sopravvenienze attive v/Aziende sanitarie pubbliche della Regione)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</si>
  <si>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</si>
  <si>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</si>
  <si>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</si>
  <si>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</si>
  <si>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</si>
  <si>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</si>
  <si>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</si>
  <si>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</si>
  <si>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</si>
  <si>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</si>
  <si>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</si>
  <si>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</si>
  <si>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</si>
  <si>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</si>
  <si>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</si>
  <si>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</si>
  <si>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</si>
  <si>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</si>
  <si>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</si>
  <si>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</si>
  <si>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</si>
  <si>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</si>
  <si>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</si>
  <si>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</si>
  <si>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</si>
  <si>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</si>
  <si>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</si>
  <si>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</si>
  <si>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</si>
  <si>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</si>
  <si>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</si>
  <si>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</si>
  <si>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</si>
  <si>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</si>
  <si>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</si>
  <si>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</si>
  <si>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</si>
  <si>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</si>
  <si>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</si>
  <si>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</si>
  <si>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</si>
  <si>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</si>
  <si>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</si>
  <si>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</si>
  <si>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</si>
  <si>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</si>
  <si>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</si>
  <si>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</si>
  <si>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</si>
  <si>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</si>
  <si>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</si>
  <si>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</si>
  <si>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</si>
  <si>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</si>
  <si>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</si>
  <si>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</si>
  <si>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</si>
  <si>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</si>
  <si>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</si>
  <si>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</si>
  <si>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</si>
  <si>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</si>
  <si>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</si>
  <si>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</si>
  <si>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</si>
  <si>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</si>
  <si>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</si>
  <si>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</si>
  <si>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</si>
  <si>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</si>
  <si>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</si>
  <si>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</si>
  <si>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</si>
  <si>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</si>
  <si>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</si>
  <si>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</si>
  <si>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</si>
  <si>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</si>
  <si>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</si>
  <si>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</si>
  <si>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</si>
  <si>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</si>
  <si>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</si>
  <si>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</si>
  <si>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</si>
  <si>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</si>
  <si>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</si>
  <si>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</si>
  <si>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</si>
  <si>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</si>
  <si>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</si>
  <si>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</si>
  <si>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</si>
  <si>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</si>
  <si>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</si>
  <si>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</si>
  <si>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</si>
  <si>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</si>
  <si>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</si>
  <si>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</si>
  <si>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</si>
  <si>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</si>
  <si>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YZ9999</t>
  </si>
  <si>
    <t>Totale imposte e tasse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</si>
  <si>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</si>
  <si>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</si>
  <si>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</si>
  <si>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</si>
  <si>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</si>
  <si>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</si>
  <si>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</si>
  <si>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</si>
  <si>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</si>
  <si>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</si>
  <si>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</si>
  <si>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</si>
  <si>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</si>
  <si>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</si>
  <si>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</si>
  <si>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</si>
  <si>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</si>
  <si>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(Accertamenti; condoni;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</si>
</sst>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\ #,##0.00_-;_-* &quot;-&quot;??_-;_-@_-"/>
    <numFmt numFmtId="165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/>
    <xf numFmtId="0" fontId="1" fillId="0" borderId="0" xfId="2" applyFill="1" applyBorder="1"/>
    <xf numFmtId="0" fontId="2" fillId="0" borderId="0" xfId="2" applyFont="1"/>
    <xf numFmtId="0" fontId="1" fillId="0" borderId="0" xfId="2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164" fontId="1" fillId="0" borderId="0" xfId="2" applyNumberFormat="1" applyFont="1" applyBorder="1"/>
    <xf numFmtId="2" fontId="3" fillId="0" borderId="1" xfId="0" applyNumberFormat="1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left" vertical="center" wrapText="1"/>
    </xf>
    <xf numFmtId="4" fontId="4" fillId="2" borderId="3" xfId="1" applyNumberFormat="1" applyFont="1" applyFill="1" applyBorder="1" applyAlignment="1" applyProtection="1">
      <alignment horizontal="right" vertical="center" wrapText="1"/>
    </xf>
    <xf numFmtId="0" fontId="5" fillId="0" borderId="0" xfId="2" applyFont="1"/>
    <xf numFmtId="4" fontId="6" fillId="0" borderId="0" xfId="2" applyNumberFormat="1" applyFont="1"/>
    <xf numFmtId="0" fontId="6" fillId="0" borderId="0" xfId="2" applyFont="1"/>
    <xf numFmtId="4" fontId="4" fillId="2" borderId="2" xfId="1" applyNumberFormat="1" applyFont="1" applyFill="1" applyBorder="1" applyAlignment="1" applyProtection="1">
      <alignment horizontal="right" vertical="center" wrapText="1"/>
    </xf>
    <xf numFmtId="0" fontId="7" fillId="0" borderId="0" xfId="2" applyFont="1"/>
    <xf numFmtId="0" fontId="4" fillId="2" borderId="2" xfId="3" applyFont="1" applyFill="1" applyBorder="1" applyAlignment="1" applyProtection="1">
      <alignment horizontal="left" vertical="center" wrapText="1" indent="2"/>
    </xf>
    <xf numFmtId="0" fontId="4" fillId="2" borderId="2" xfId="3" applyFont="1" applyFill="1" applyBorder="1" applyAlignment="1" applyProtection="1">
      <alignment horizontal="left" vertical="center" wrapText="1" indent="4"/>
    </xf>
    <xf numFmtId="0" fontId="4" fillId="2" borderId="2" xfId="3" applyFont="1" applyFill="1" applyBorder="1" applyAlignment="1" applyProtection="1">
      <alignment horizontal="left" vertical="center" wrapText="1" indent="6"/>
    </xf>
    <xf numFmtId="0" fontId="1" fillId="3" borderId="2" xfId="3" applyFont="1" applyFill="1" applyBorder="1" applyAlignment="1" applyProtection="1">
      <alignment horizontal="center" vertical="center" wrapText="1"/>
    </xf>
    <xf numFmtId="0" fontId="1" fillId="3" borderId="2" xfId="3" applyFont="1" applyFill="1" applyBorder="1" applyAlignment="1" applyProtection="1">
      <alignment horizontal="left" vertical="center" wrapText="1" indent="8"/>
    </xf>
    <xf numFmtId="4" fontId="1" fillId="3" borderId="2" xfId="1" applyNumberFormat="1" applyFont="1" applyFill="1" applyBorder="1" applyAlignment="1" applyProtection="1">
      <alignment horizontal="right" vertical="center" wrapText="1"/>
    </xf>
    <xf numFmtId="0" fontId="1" fillId="4" borderId="2" xfId="3" applyFont="1" applyFill="1" applyBorder="1" applyAlignment="1" applyProtection="1">
      <alignment horizontal="center" vertical="center" wrapText="1"/>
    </xf>
    <xf numFmtId="0" fontId="1" fillId="4" borderId="2" xfId="3" applyFont="1" applyFill="1" applyBorder="1" applyAlignment="1" applyProtection="1">
      <alignment horizontal="left" vertical="center" wrapText="1" indent="6"/>
    </xf>
    <xf numFmtId="4" fontId="1" fillId="4" borderId="2" xfId="1" applyNumberFormat="1" applyFont="1" applyFill="1" applyBorder="1" applyAlignment="1" applyProtection="1">
      <alignment horizontal="right" vertical="center" wrapText="1"/>
    </xf>
    <xf numFmtId="0" fontId="4" fillId="5" borderId="2" xfId="3" applyFont="1" applyFill="1" applyBorder="1" applyAlignment="1" applyProtection="1">
      <alignment horizontal="center" vertical="center" wrapText="1"/>
    </xf>
    <xf numFmtId="0" fontId="4" fillId="5" borderId="2" xfId="3" applyFont="1" applyFill="1" applyBorder="1" applyAlignment="1" applyProtection="1">
      <alignment horizontal="left" vertical="center" wrapText="1" indent="4"/>
    </xf>
    <xf numFmtId="4" fontId="4" fillId="5" borderId="2" xfId="1" applyNumberFormat="1" applyFont="1" applyFill="1" applyBorder="1" applyAlignment="1" applyProtection="1">
      <alignment horizontal="right" vertical="center" wrapText="1"/>
    </xf>
    <xf numFmtId="0" fontId="1" fillId="3" borderId="2" xfId="3" applyFont="1" applyFill="1" applyBorder="1" applyAlignment="1" applyProtection="1">
      <alignment horizontal="left" vertical="center" wrapText="1" indent="6"/>
    </xf>
    <xf numFmtId="0" fontId="1" fillId="6" borderId="2" xfId="3" applyFont="1" applyFill="1" applyBorder="1" applyAlignment="1" applyProtection="1">
      <alignment horizontal="center" vertical="center" wrapText="1"/>
    </xf>
    <xf numFmtId="0" fontId="1" fillId="6" borderId="2" xfId="3" applyFont="1" applyFill="1" applyBorder="1" applyAlignment="1" applyProtection="1">
      <alignment horizontal="left" vertical="center" wrapText="1" indent="6"/>
    </xf>
    <xf numFmtId="4" fontId="1" fillId="6" borderId="2" xfId="1" applyNumberFormat="1" applyFont="1" applyFill="1" applyBorder="1" applyAlignment="1" applyProtection="1">
      <alignment horizontal="right" vertical="center" wrapText="1"/>
    </xf>
    <xf numFmtId="0" fontId="1" fillId="5" borderId="2" xfId="3" applyFont="1" applyFill="1" applyBorder="1" applyAlignment="1" applyProtection="1">
      <alignment horizontal="center" vertical="center" wrapText="1"/>
    </xf>
    <xf numFmtId="0" fontId="1" fillId="5" borderId="2" xfId="3" applyFont="1" applyFill="1" applyBorder="1" applyAlignment="1" applyProtection="1">
      <alignment horizontal="left" vertical="center" wrapText="1" indent="6"/>
    </xf>
    <xf numFmtId="4" fontId="1" fillId="5" borderId="2" xfId="1" applyNumberFormat="1" applyFont="1" applyFill="1" applyBorder="1" applyAlignment="1" applyProtection="1">
      <alignment horizontal="right" vertical="center" wrapText="1"/>
    </xf>
    <xf numFmtId="0" fontId="1" fillId="5" borderId="2" xfId="3" applyFont="1" applyFill="1" applyBorder="1" applyAlignment="1" applyProtection="1">
      <alignment horizontal="left" vertical="center" wrapText="1" indent="8"/>
    </xf>
    <xf numFmtId="0" fontId="1" fillId="0" borderId="2" xfId="3" applyFont="1" applyFill="1" applyBorder="1" applyAlignment="1" applyProtection="1">
      <alignment horizontal="center" vertical="center" wrapText="1"/>
    </xf>
    <xf numFmtId="0" fontId="1" fillId="0" borderId="2" xfId="3" applyFont="1" applyFill="1" applyBorder="1" applyAlignment="1" applyProtection="1">
      <alignment horizontal="left" vertical="center" wrapText="1" indent="8"/>
    </xf>
    <xf numFmtId="4" fontId="1" fillId="0" borderId="2" xfId="1" applyNumberFormat="1" applyFont="1" applyFill="1" applyBorder="1" applyAlignment="1" applyProtection="1">
      <alignment horizontal="right" vertical="center" wrapText="1"/>
    </xf>
    <xf numFmtId="0" fontId="1" fillId="7" borderId="2" xfId="3" applyFont="1" applyFill="1" applyBorder="1" applyAlignment="1" applyProtection="1">
      <alignment horizontal="center" vertical="center" wrapText="1"/>
    </xf>
    <xf numFmtId="0" fontId="1" fillId="7" borderId="2" xfId="3" applyFont="1" applyFill="1" applyBorder="1" applyAlignment="1" applyProtection="1">
      <alignment horizontal="left" vertical="center" wrapText="1" indent="6"/>
    </xf>
    <xf numFmtId="4" fontId="1" fillId="7" borderId="2" xfId="1" applyNumberFormat="1" applyFont="1" applyFill="1" applyBorder="1" applyAlignment="1" applyProtection="1">
      <alignment horizontal="right" vertical="center" wrapText="1"/>
    </xf>
    <xf numFmtId="0" fontId="1" fillId="0" borderId="2" xfId="3" applyFont="1" applyFill="1" applyBorder="1" applyAlignment="1" applyProtection="1">
      <alignment horizontal="left" vertical="center" wrapText="1" indent="4"/>
    </xf>
    <xf numFmtId="0" fontId="4" fillId="0" borderId="2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center" wrapText="1" indent="2"/>
    </xf>
    <xf numFmtId="4" fontId="4" fillId="0" borderId="2" xfId="1" applyNumberFormat="1" applyFont="1" applyFill="1" applyBorder="1" applyAlignment="1" applyProtection="1">
      <alignment horizontal="right" vertical="center" wrapText="1"/>
    </xf>
    <xf numFmtId="0" fontId="2" fillId="0" borderId="0" xfId="2" applyFont="1" applyFill="1"/>
    <xf numFmtId="0" fontId="1" fillId="0" borderId="2" xfId="3" applyFont="1" applyFill="1" applyBorder="1" applyAlignment="1" applyProtection="1">
      <alignment horizontal="left" vertical="center" wrapText="1" indent="2"/>
    </xf>
    <xf numFmtId="0" fontId="4" fillId="0" borderId="0" xfId="2" applyFont="1"/>
    <xf numFmtId="0" fontId="1" fillId="6" borderId="2" xfId="3" applyFont="1" applyFill="1" applyBorder="1" applyAlignment="1" applyProtection="1">
      <alignment horizontal="left" vertical="center" wrapText="1" indent="8"/>
    </xf>
    <xf numFmtId="0" fontId="4" fillId="0" borderId="2" xfId="3" applyFont="1" applyFill="1" applyBorder="1" applyAlignment="1" applyProtection="1">
      <alignment horizontal="left" vertical="center" wrapText="1" indent="4"/>
    </xf>
    <xf numFmtId="0" fontId="1" fillId="0" borderId="2" xfId="3" applyFont="1" applyFill="1" applyBorder="1" applyAlignment="1" applyProtection="1">
      <alignment horizontal="left" vertical="center" wrapText="1" indent="6"/>
    </xf>
    <xf numFmtId="0" fontId="1" fillId="3" borderId="2" xfId="3" applyFont="1" applyFill="1" applyBorder="1" applyAlignment="1" applyProtection="1">
      <alignment horizontal="left" vertical="center" wrapText="1" indent="4"/>
    </xf>
    <xf numFmtId="0" fontId="1" fillId="6" borderId="2" xfId="3" applyFont="1" applyFill="1" applyBorder="1" applyAlignment="1" applyProtection="1">
      <alignment horizontal="left" vertical="center" wrapText="1" indent="4"/>
    </xf>
    <xf numFmtId="0" fontId="1" fillId="4" borderId="2" xfId="3" applyFont="1" applyFill="1" applyBorder="1" applyAlignment="1" applyProtection="1">
      <alignment horizontal="left" vertical="center" wrapText="1" indent="4"/>
    </xf>
    <xf numFmtId="0" fontId="1" fillId="0" borderId="0" xfId="2" applyFill="1"/>
    <xf numFmtId="0" fontId="4" fillId="0" borderId="2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4" fontId="8" fillId="2" borderId="2" xfId="1" applyNumberFormat="1" applyFont="1" applyFill="1" applyBorder="1" applyAlignment="1" applyProtection="1">
      <alignment horizontal="right" vertical="center" wrapText="1"/>
    </xf>
    <xf numFmtId="0" fontId="1" fillId="4" borderId="2" xfId="3" applyFont="1" applyFill="1" applyBorder="1" applyAlignment="1" applyProtection="1">
      <alignment horizontal="left" vertical="center" wrapText="1" indent="8"/>
    </xf>
    <xf numFmtId="0" fontId="1" fillId="8" borderId="2" xfId="3" applyFont="1" applyFill="1" applyBorder="1" applyAlignment="1" applyProtection="1">
      <alignment horizontal="center" vertical="center" wrapText="1"/>
    </xf>
    <xf numFmtId="0" fontId="1" fillId="8" borderId="2" xfId="3" applyFont="1" applyFill="1" applyBorder="1" applyAlignment="1" applyProtection="1">
      <alignment horizontal="left" vertical="center" wrapText="1" indent="6"/>
    </xf>
    <xf numFmtId="4" fontId="1" fillId="8" borderId="2" xfId="1" applyNumberFormat="1" applyFont="1" applyFill="1" applyBorder="1" applyAlignment="1" applyProtection="1">
      <alignment horizontal="right" vertical="center" wrapText="1"/>
    </xf>
    <xf numFmtId="0" fontId="1" fillId="8" borderId="2" xfId="3" applyFont="1" applyFill="1" applyBorder="1" applyAlignment="1" applyProtection="1">
      <alignment horizontal="left" vertical="center" wrapText="1" indent="4"/>
    </xf>
    <xf numFmtId="0" fontId="1" fillId="8" borderId="2" xfId="3" applyFont="1" applyFill="1" applyBorder="1" applyAlignment="1" applyProtection="1">
      <alignment horizontal="left" vertical="center" wrapText="1" indent="8"/>
    </xf>
    <xf numFmtId="4" fontId="1" fillId="2" borderId="2" xfId="1" applyNumberFormat="1" applyFont="1" applyFill="1" applyBorder="1" applyAlignment="1" applyProtection="1">
      <alignment horizontal="right" vertical="center" wrapText="1"/>
    </xf>
    <xf numFmtId="0" fontId="4" fillId="2" borderId="2" xfId="3" applyFont="1" applyFill="1" applyBorder="1" applyAlignment="1" applyProtection="1">
      <alignment horizontal="left" vertical="center" wrapText="1" indent="8"/>
    </xf>
    <xf numFmtId="0" fontId="1" fillId="0" borderId="2" xfId="3" applyFont="1" applyFill="1" applyBorder="1" applyAlignment="1" applyProtection="1">
      <alignment horizontal="left" vertical="center" wrapText="1" indent="10"/>
    </xf>
    <xf numFmtId="0" fontId="1" fillId="5" borderId="2" xfId="3" applyFont="1" applyFill="1" applyBorder="1" applyAlignment="1" applyProtection="1">
      <alignment horizontal="left" vertical="center" wrapText="1" indent="4"/>
    </xf>
    <xf numFmtId="0" fontId="1" fillId="8" borderId="2" xfId="3" applyFont="1" applyFill="1" applyBorder="1" applyAlignment="1" applyProtection="1">
      <alignment horizontal="left" vertical="center" wrapText="1" indent="2"/>
    </xf>
    <xf numFmtId="0" fontId="4" fillId="8" borderId="2" xfId="3" applyFont="1" applyFill="1" applyBorder="1" applyAlignment="1" applyProtection="1">
      <alignment horizontal="center" vertical="center" wrapText="1"/>
    </xf>
    <xf numFmtId="0" fontId="4" fillId="8" borderId="2" xfId="3" applyFont="1" applyFill="1" applyBorder="1" applyAlignment="1" applyProtection="1">
      <alignment horizontal="left" vertical="center" wrapText="1" indent="2"/>
    </xf>
    <xf numFmtId="0" fontId="9" fillId="2" borderId="2" xfId="3" applyFont="1" applyFill="1" applyBorder="1" applyAlignment="1" applyProtection="1">
      <alignment horizontal="center" vertical="center" wrapText="1"/>
    </xf>
    <xf numFmtId="0" fontId="9" fillId="2" borderId="2" xfId="3" applyFont="1" applyFill="1" applyBorder="1" applyAlignment="1" applyProtection="1">
      <alignment horizontal="left" vertical="center" wrapText="1"/>
    </xf>
    <xf numFmtId="0" fontId="8" fillId="0" borderId="0" xfId="2" applyFont="1"/>
    <xf numFmtId="0" fontId="1" fillId="8" borderId="2" xfId="3" applyFont="1" applyFill="1" applyBorder="1" applyAlignment="1" applyProtection="1">
      <alignment horizontal="left" vertical="center" wrapText="1" indent="7"/>
    </xf>
    <xf numFmtId="0" fontId="1" fillId="4" borderId="2" xfId="3" applyFont="1" applyFill="1" applyBorder="1" applyAlignment="1" applyProtection="1">
      <alignment horizontal="left" vertical="center" wrapText="1" indent="7"/>
    </xf>
    <xf numFmtId="0" fontId="4" fillId="2" borderId="2" xfId="3" applyFont="1" applyFill="1" applyBorder="1" applyAlignment="1" applyProtection="1">
      <alignment horizontal="left" vertical="center" wrapText="1" indent="7"/>
    </xf>
    <xf numFmtId="0" fontId="1" fillId="0" borderId="2" xfId="3" applyFont="1" applyFill="1" applyBorder="1" applyAlignment="1" applyProtection="1">
      <alignment horizontal="left" vertical="center" wrapText="1" indent="9"/>
    </xf>
    <xf numFmtId="0" fontId="1" fillId="0" borderId="2" xfId="3" applyFont="1" applyFill="1" applyBorder="1" applyAlignment="1" applyProtection="1">
      <alignment horizontal="left" vertical="center" wrapText="1" indent="7"/>
    </xf>
    <xf numFmtId="0" fontId="1" fillId="4" borderId="2" xfId="3" applyFont="1" applyFill="1" applyBorder="1" applyAlignment="1" applyProtection="1">
      <alignment horizontal="left" vertical="center" wrapText="1" indent="9"/>
    </xf>
    <xf numFmtId="0" fontId="1" fillId="0" borderId="4" xfId="2" applyFont="1" applyBorder="1" applyAlignment="1">
      <alignment horizontal="center"/>
    </xf>
    <xf numFmtId="0" fontId="1" fillId="0" borderId="4" xfId="2" applyFont="1" applyFill="1" applyBorder="1"/>
    <xf numFmtId="164" fontId="1" fillId="0" borderId="4" xfId="2" applyNumberFormat="1" applyFont="1" applyFill="1" applyBorder="1"/>
    <xf numFmtId="0" fontId="1" fillId="0" borderId="5" xfId="2" applyFont="1" applyBorder="1" applyAlignment="1">
      <alignment horizontal="center"/>
    </xf>
    <xf numFmtId="0" fontId="1" fillId="0" borderId="5" xfId="2" applyFont="1" applyFill="1" applyBorder="1"/>
    <xf numFmtId="164" fontId="1" fillId="0" borderId="5" xfId="2" applyNumberFormat="1" applyFont="1" applyFill="1" applyBorder="1"/>
    <xf numFmtId="0" fontId="1" fillId="0" borderId="5" xfId="2" applyFont="1" applyBorder="1"/>
    <xf numFmtId="164" fontId="1" fillId="0" borderId="5" xfId="2" applyNumberFormat="1" applyFont="1" applyBorder="1"/>
  </cellXfs>
  <cellStyles count="4">
    <cellStyle name="Migliaia" xfId="1" builtinId="3"/>
    <cellStyle name="Normal_102_File_Q_quarto trimestre 2007" xfId="2"/>
    <cellStyle name="Normal_Sheet1 2" xf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1390650</xdr:colOff>
      <xdr:row>0</xdr:row>
      <xdr:rowOff>171450</xdr:rowOff>
    </xdr:from>
    <xdr:to>
      <xdr:col>1</xdr:col>
      <xdr:colOff>4514850</xdr:colOff>
      <xdr:row>1</xdr:row>
      <xdr:rowOff>295275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71450"/>
          <a:ext cx="3124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ventivo_soc_20221212_09014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1.126\2012%201&#176;%20trimestre\Users\itaagi\AppData\Local\Microsoft\Windows\Temporary%20Internet%20Files\Content.Outlook\UMFNPS1I\2011_CECT4_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s_Aziende"/>
      <sheetName val="POSTE_R_SOCIALE"/>
      <sheetName val="Ins_Poste_R"/>
      <sheetName val="Schema di riferimento (totale)"/>
      <sheetName val="Precompilato input"/>
      <sheetName val="Conto Economico"/>
      <sheetName val="ANAGR"/>
      <sheetName val="FM_POSTER_SOC"/>
    </sheetNames>
    <sheetDataSet>
      <sheetData sheetId="0">
        <row r="2">
          <cell r="B2" t="str">
            <v>506</v>
          </cell>
        </row>
      </sheetData>
      <sheetData sheetId="1">
        <row r="4">
          <cell r="A4" t="str">
            <v>ZZ9999</v>
          </cell>
          <cell r="B4" t="str">
            <v>RISULTATO DI ESERCIZIO</v>
          </cell>
          <cell r="C4">
            <v>0</v>
          </cell>
        </row>
        <row r="5">
          <cell r="A5" t="str">
            <v>XA0000</v>
          </cell>
          <cell r="B5" t="str">
            <v>Risultato prima delle imposte (A - B +/- C +/- D +/- E)</v>
          </cell>
          <cell r="C5">
            <v>409572.89</v>
          </cell>
        </row>
        <row r="6">
          <cell r="A6" t="str">
            <v>AZ9999</v>
          </cell>
          <cell r="B6" t="str">
            <v>Totale valore della produzione (A)</v>
          </cell>
          <cell r="C6">
            <v>30346453.719999999</v>
          </cell>
        </row>
        <row r="7">
          <cell r="A7" t="str">
            <v>AA0010</v>
          </cell>
          <cell r="B7" t="str">
            <v>A.1)  Contributi in c/esercizio</v>
          </cell>
          <cell r="C7">
            <v>28757890.170000002</v>
          </cell>
        </row>
        <row r="8">
          <cell r="A8" t="str">
            <v>AA0020</v>
          </cell>
          <cell r="B8" t="str">
            <v>A.1.A)  Contributi da Regione o Prov. Aut. per quota F.S. regionale</v>
          </cell>
          <cell r="C8">
            <v>3878599.43</v>
          </cell>
        </row>
        <row r="9">
          <cell r="A9" t="str">
            <v>AA0030</v>
          </cell>
          <cell r="B9" t="str">
            <v>A.1.A.1)  da Regione o Prov. Aut. per quota F.S. regionale indistinto</v>
          </cell>
          <cell r="C9">
            <v>3878599.43</v>
          </cell>
        </row>
        <row r="10">
          <cell r="A10" t="str">
            <v>AA0031</v>
          </cell>
          <cell r="B10" t="str">
            <v>A.1.A.1.1) Finanziamento indistinto</v>
          </cell>
          <cell r="C10">
            <v>3878599.43</v>
          </cell>
        </row>
        <row r="11">
          <cell r="A11" t="str">
            <v>AA0031a</v>
          </cell>
          <cell r="B11" t="str">
            <v>A.1.A.1.1.A) Finanziamento indistinto - quota capitaria</v>
          </cell>
          <cell r="C11">
            <v>3878599.43</v>
          </cell>
        </row>
        <row r="12">
          <cell r="A12" t="str">
            <v>AA0031b</v>
          </cell>
          <cell r="B12" t="str">
            <v>A.1.A.1.1.B) Finanziamento indistinto - altro</v>
          </cell>
          <cell r="C12">
            <v>0</v>
          </cell>
        </row>
        <row r="13">
          <cell r="A13" t="str">
            <v>AA0032</v>
          </cell>
          <cell r="B13" t="str">
            <v>A.1.A.1.2) Finanziamento indistinto finalizzato da Regione</v>
          </cell>
          <cell r="C13">
            <v>0</v>
          </cell>
        </row>
        <row r="14">
          <cell r="A14" t="str">
            <v>AA0032a</v>
          </cell>
          <cell r="B14" t="str">
            <v>A.1.A.1.2.A) Finanziamento indistinto finalizzato da Regione - per investimenti</v>
          </cell>
          <cell r="C14">
            <v>0</v>
          </cell>
        </row>
        <row r="15">
          <cell r="A15" t="str">
            <v>AA0032b</v>
          </cell>
          <cell r="B15" t="str">
            <v>A.1.A.1.2.B) Finanziamento indistinto finalizzato da Regione - vincolati GSA</v>
          </cell>
          <cell r="C15">
            <v>0</v>
          </cell>
        </row>
        <row r="16">
          <cell r="A16" t="str">
            <v>AA0033</v>
          </cell>
          <cell r="B16" t="str">
            <v>A.1.A.1.3) Funzioni</v>
          </cell>
          <cell r="C16">
            <v>0</v>
          </cell>
        </row>
        <row r="17">
          <cell r="A17" t="str">
            <v>AA0034</v>
          </cell>
          <cell r="B17" t="str">
            <v>A.1.A.1.3.A) Funzioni - Pronto Soccorso</v>
          </cell>
          <cell r="C17">
            <v>0</v>
          </cell>
        </row>
        <row r="18">
          <cell r="A18" t="str">
            <v>AA0035</v>
          </cell>
          <cell r="B18" t="str">
            <v>A.1.A.1.3.B) Funzioni - Altro</v>
          </cell>
          <cell r="C18">
            <v>0</v>
          </cell>
        </row>
        <row r="19">
          <cell r="A19" t="str">
            <v>AA0036</v>
          </cell>
          <cell r="B19" t="str">
            <v>A.1.A.1.4) Quota finalizzata per il Piano aziendale di cui all'art. 1, comma 528, L. 208/2015</v>
          </cell>
          <cell r="C19">
            <v>0</v>
          </cell>
        </row>
        <row r="20">
          <cell r="A20" t="str">
            <v>AA0040</v>
          </cell>
          <cell r="B20" t="str">
            <v>A.1.A.2)  da Regione o Prov. Aut. per quota F.S. regionale vincolato</v>
          </cell>
          <cell r="C20">
            <v>0</v>
          </cell>
        </row>
        <row r="21">
          <cell r="A21" t="str">
            <v>AA0050</v>
          </cell>
          <cell r="B21" t="str">
            <v>A.1.B)  Contributi c/esercizio (extra fondo)</v>
          </cell>
          <cell r="C21">
            <v>24879290.739999998</v>
          </cell>
        </row>
        <row r="22">
          <cell r="A22" t="str">
            <v>AA0060</v>
          </cell>
          <cell r="B22" t="str">
            <v>A.1.B.1)  da Regione o Prov. Aut. (extra fondo)</v>
          </cell>
          <cell r="C22">
            <v>0</v>
          </cell>
        </row>
        <row r="23">
          <cell r="A23" t="str">
            <v>AA0070</v>
          </cell>
          <cell r="B23" t="str">
            <v>A.1.B.1.1)  Contributi da Regione o Prov. Aut. (extra fondo) vincolati</v>
          </cell>
          <cell r="C23">
            <v>0</v>
          </cell>
        </row>
        <row r="24">
          <cell r="A24" t="str">
            <v>AA0080</v>
          </cell>
          <cell r="B24" t="str">
            <v>A.1.B.1.2)  Contributi da Regione o Prov. Aut. (extra fondo) - Risorse aggiuntive da bilancio regionale a titolo di copertura LEA</v>
          </cell>
        </row>
        <row r="25">
          <cell r="A25" t="str">
            <v>AA0090</v>
          </cell>
          <cell r="B25" t="str">
            <v>A.1.B.1.3)  Contributi da Regione o Prov. Aut. (extra fondo) - Risorse aggiuntive da bilancio regionale a titolo di copertura extra LEA</v>
          </cell>
        </row>
        <row r="26">
          <cell r="A26" t="str">
            <v>AA0100</v>
          </cell>
          <cell r="B26" t="str">
            <v>A.1.B.1.4)  Contributi da Regione o Prov. Aut. (extra fondo) - Altro</v>
          </cell>
          <cell r="C26">
            <v>0</v>
          </cell>
        </row>
        <row r="27">
          <cell r="A27" t="str">
            <v>AA0110</v>
          </cell>
          <cell r="B27" t="str">
            <v xml:space="preserve">A.1.B.2)  Contributi da Aziende sanitarie pubbliche della Regione o Prov. Aut. (extra fondo) </v>
          </cell>
          <cell r="C27">
            <v>0</v>
          </cell>
        </row>
        <row r="28">
          <cell r="A28" t="str">
            <v>AA0120</v>
          </cell>
          <cell r="B28" t="str">
            <v>A.1.B.2.1)  Contributi da Aziende sanitarie pubbliche della Regione o Prov. Aut. (extra fondo) vincolati</v>
          </cell>
          <cell r="C28">
            <v>0</v>
          </cell>
        </row>
        <row r="29">
          <cell r="A29" t="str">
            <v>AA0130</v>
          </cell>
          <cell r="B29" t="str">
            <v>A.1.B.2.2)  Contributi da Aziende sanitarie pubbliche della Regione o Prov. Aut. (extra fondo) altro</v>
          </cell>
          <cell r="C29">
            <v>0</v>
          </cell>
        </row>
        <row r="30">
          <cell r="A30" t="str">
            <v>AA0140</v>
          </cell>
          <cell r="B30" t="str">
            <v xml:space="preserve">A.1.B.3)  Contributi da Ministero della Salute e da altri soggetti pubblici (extra fondo) </v>
          </cell>
          <cell r="C30">
            <v>24879290.739999998</v>
          </cell>
        </row>
        <row r="31">
          <cell r="A31" t="str">
            <v>AA0141</v>
          </cell>
          <cell r="B31" t="str">
            <v>A.1.B.3.1)  Contributi da Ministero della Salute (extra fondo)</v>
          </cell>
          <cell r="C31">
            <v>0</v>
          </cell>
        </row>
        <row r="32">
          <cell r="A32" t="str">
            <v>AA0150</v>
          </cell>
          <cell r="B32" t="str">
            <v>A.1.B.3.2)  Contributi da altri soggetti pubblici (extra fondo) vincolati</v>
          </cell>
          <cell r="C32">
            <v>2593995.33</v>
          </cell>
        </row>
        <row r="33">
          <cell r="A33" t="str">
            <v>AA0150a</v>
          </cell>
          <cell r="B33" t="str">
            <v>A.1.B.3.2.a)  Contributi da altri soggetti pubblici (extra fondo) vincolati - PERIMETRO SANITA</v>
          </cell>
          <cell r="C33">
            <v>0</v>
          </cell>
        </row>
        <row r="34">
          <cell r="A34" t="str">
            <v>AA0150b</v>
          </cell>
          <cell r="B34" t="str">
            <v>A.1.B.3.2.b)  Contributi da altri soggetti pubblici (extra fondo) vincolati - PERIMETRO NO SANITA</v>
          </cell>
          <cell r="C34">
            <v>2593995.33</v>
          </cell>
        </row>
        <row r="35">
          <cell r="A35" t="str">
            <v>AA0160</v>
          </cell>
          <cell r="B35" t="str">
            <v>A.1.B.3.3)  Contributi da altri soggetti pubblici (extra fondo) L. 210/92</v>
          </cell>
          <cell r="C35">
            <v>0</v>
          </cell>
        </row>
        <row r="36">
          <cell r="A36" t="str">
            <v>AA0170</v>
          </cell>
          <cell r="B36" t="str">
            <v xml:space="preserve">                           A.1.B.3.4)  Contributi da altri soggetti pubblici (extra fondo) altro</v>
          </cell>
          <cell r="C36">
            <v>22285295.41</v>
          </cell>
        </row>
        <row r="37">
          <cell r="A37" t="str">
            <v>AA0171</v>
          </cell>
          <cell r="B37" t="str">
            <v>A.1.B.3.5) Contributi da altri soggetti pubblici (extra fondo) - in attuazione dell’art.79, comma 1 sexies lettera c), del D.L. 112/2008, convertito con legge 133/2008 e della legge 23 dicembre 2009 n. 191</v>
          </cell>
          <cell r="C37">
            <v>0</v>
          </cell>
        </row>
        <row r="38">
          <cell r="A38" t="str">
            <v>AA0180</v>
          </cell>
          <cell r="B38" t="str">
            <v>A.1.C)  Contributi c/esercizio per ricerca</v>
          </cell>
          <cell r="C38">
            <v>0</v>
          </cell>
        </row>
        <row r="39">
          <cell r="A39" t="str">
            <v>AA0190</v>
          </cell>
          <cell r="B39" t="str">
            <v>A.1.C.1)  Contributi da Ministero della Salute per ricerca corrente</v>
          </cell>
        </row>
        <row r="40">
          <cell r="A40" t="str">
            <v>AA0200</v>
          </cell>
          <cell r="B40" t="str">
            <v>A.1.C.2)  Contributi da Ministero della Salute per ricerca finalizzata</v>
          </cell>
        </row>
        <row r="41">
          <cell r="A41" t="str">
            <v>AA0210</v>
          </cell>
          <cell r="B41" t="str">
            <v>A.1.C.3)  Contributi da Regione ed altri soggetti pubblici per ricerca</v>
          </cell>
          <cell r="C41">
            <v>0</v>
          </cell>
        </row>
        <row r="42">
          <cell r="A42" t="str">
            <v>AA0220</v>
          </cell>
          <cell r="B42" t="str">
            <v>A.1.C.4)  Contributi da privati per ricerca</v>
          </cell>
          <cell r="C42">
            <v>0</v>
          </cell>
        </row>
        <row r="43">
          <cell r="A43" t="str">
            <v>AA0230</v>
          </cell>
          <cell r="B43" t="str">
            <v>A.1.D)  Contributi c/esercizio da privati</v>
          </cell>
        </row>
        <row r="44">
          <cell r="A44" t="str">
            <v>AA0240</v>
          </cell>
          <cell r="B44" t="str">
            <v>A.2)  Rettifica contributi c/esercizio per destinazione ad investimenti</v>
          </cell>
          <cell r="C44">
            <v>0</v>
          </cell>
        </row>
        <row r="45">
          <cell r="A45" t="str">
            <v>AA0250</v>
          </cell>
          <cell r="B45" t="str">
            <v>A.2.A)  Rettifica contributi in c/esercizio per destinazione ad investimenti - da Regione o Prov. Aut. per quota F.S. regionale</v>
          </cell>
          <cell r="C45">
            <v>0</v>
          </cell>
        </row>
        <row r="46">
          <cell r="A46" t="str">
            <v>AA0260</v>
          </cell>
          <cell r="B46" t="str">
            <v>A.2.B)  Rettifica contributi in c/esercizio per destinazione ad investimenti - altri contributi</v>
          </cell>
          <cell r="C46">
            <v>0</v>
          </cell>
        </row>
        <row r="47">
          <cell r="A47" t="str">
            <v>AA0270</v>
          </cell>
          <cell r="B47" t="str">
            <v>A.3) Utilizzo fondi per quote inutilizzate contributi finalizzati e vincolati di esercizi precedenti</v>
          </cell>
          <cell r="C47">
            <v>1491563.55</v>
          </cell>
        </row>
        <row r="48">
          <cell r="A48" t="str">
            <v>AA0271</v>
          </cell>
          <cell r="B48" t="str">
            <v>A.3.A)  Utilizzo fondi per quote inutilizzate contributi di esercizi precedenti da Regione o Prov. Aut. per quota F.S. regionale indistinto finalizzato</v>
          </cell>
          <cell r="C48">
            <v>0</v>
          </cell>
        </row>
        <row r="49">
          <cell r="A49" t="str">
            <v>AA0280</v>
          </cell>
          <cell r="B49" t="str">
            <v>A.3.B)  Utilizzo fondi per quote inutilizzate contributi di esercizi precedenti da Regione o Prov. Aut. per quota F.S. regionale vincolato</v>
          </cell>
          <cell r="C49">
            <v>0</v>
          </cell>
        </row>
        <row r="50">
          <cell r="A50" t="str">
            <v>AA0290</v>
          </cell>
          <cell r="B50" t="str">
            <v>A.3.C) Utilizzo fondi per quote inutilizzate contributi di esercizi precedenti da soggetti pubblici (extra fondo) vincolati</v>
          </cell>
          <cell r="C50">
            <v>1491563.55</v>
          </cell>
        </row>
        <row r="51">
          <cell r="A51" t="str">
            <v>AA0290a</v>
          </cell>
          <cell r="B51" t="str">
            <v>A.3.C.1) Utilizzo fondi per quote inutilizzate contributi di esercizi precedenti da soggetti pubblici (extra fondo) vincolati - PERIMETRO SANITA</v>
          </cell>
          <cell r="C51">
            <v>0</v>
          </cell>
        </row>
        <row r="52">
          <cell r="A52" t="str">
            <v>AA0290b</v>
          </cell>
          <cell r="B52" t="str">
            <v>A.3.C.2) Utilizzo fondi per quote inutilizzate contributi di esercizi precedenti da soggetti pubblici (extra fondo) vincolati - NO PERIMETRO SANITA</v>
          </cell>
          <cell r="C52">
            <v>1491563.55</v>
          </cell>
        </row>
        <row r="53">
          <cell r="A53" t="str">
            <v>AA0300</v>
          </cell>
          <cell r="B53" t="str">
            <v>A.3.D)  Utilizzo fondi per quote inutilizzate contributi di esercizi precedenti per ricerca</v>
          </cell>
          <cell r="C53">
            <v>0</v>
          </cell>
        </row>
        <row r="54">
          <cell r="A54" t="str">
            <v>AA0310</v>
          </cell>
          <cell r="B54" t="str">
            <v>A.3.E) Utilizzo fondi per quote inutilizzate contributi vincolati di esercizi precedenti da privati</v>
          </cell>
          <cell r="C54">
            <v>0</v>
          </cell>
        </row>
        <row r="55">
          <cell r="A55" t="str">
            <v>AA0320</v>
          </cell>
          <cell r="B55" t="str">
            <v>A.4)  Ricavi per prestazioni sanitarie e sociosanitarie a rilevanza sanitaria</v>
          </cell>
          <cell r="C55">
            <v>0</v>
          </cell>
        </row>
        <row r="56">
          <cell r="A56" t="str">
            <v>AA0330</v>
          </cell>
          <cell r="B56" t="str">
            <v>A.4.A)  Ricavi per prestazioni sanitarie e sociosanitarie a rilevanza sanitaria erogate a soggetti pubblici</v>
          </cell>
          <cell r="C56">
            <v>0</v>
          </cell>
        </row>
        <row r="57">
          <cell r="A57" t="str">
            <v>AA0340</v>
          </cell>
          <cell r="B57" t="str">
            <v>A.4.A.1)  Ricavi per prestaz. sanitarie  e sociosanitarie a rilevanza sanitaria erogate ad Aziende sanitarie pubbliche della Regione</v>
          </cell>
          <cell r="C57">
            <v>0</v>
          </cell>
        </row>
        <row r="58">
          <cell r="A58" t="str">
            <v>AA0350</v>
          </cell>
          <cell r="B58" t="str">
            <v>A.4.A.1.1) Prestazioni di ricovero</v>
          </cell>
          <cell r="C58">
            <v>0</v>
          </cell>
        </row>
        <row r="59">
          <cell r="A59" t="str">
            <v>AA0360</v>
          </cell>
          <cell r="B59" t="str">
            <v>A.4.A.1.2) Prestazioni di specialistica ambulatoriale</v>
          </cell>
          <cell r="C59">
            <v>0</v>
          </cell>
        </row>
        <row r="60">
          <cell r="A60" t="str">
            <v>AA0361</v>
          </cell>
          <cell r="B60" t="str">
            <v>A.4.A.1.3) Prestazioni di pronto soccorso non seguite da ricovero</v>
          </cell>
          <cell r="C60">
            <v>0</v>
          </cell>
        </row>
        <row r="61">
          <cell r="A61" t="str">
            <v>AA0370</v>
          </cell>
          <cell r="B61" t="str">
            <v>A.4.A.1.4) Prestazioni di psichiatria residenziale e semiresidenziale</v>
          </cell>
          <cell r="C61">
            <v>0</v>
          </cell>
        </row>
        <row r="62">
          <cell r="A62" t="str">
            <v>AA0380</v>
          </cell>
          <cell r="B62" t="str">
            <v>A.4.A.1.5) Prestazioni di File F</v>
          </cell>
          <cell r="C62">
            <v>0</v>
          </cell>
        </row>
        <row r="63">
          <cell r="A63" t="str">
            <v>AA0390</v>
          </cell>
          <cell r="B63" t="str">
            <v>A.4.A.1.6) Prestazioni servizi MMG, PLS, Contin. assistenziale</v>
          </cell>
          <cell r="C63">
            <v>0</v>
          </cell>
        </row>
        <row r="64">
          <cell r="A64" t="str">
            <v>AA0400</v>
          </cell>
          <cell r="B64" t="str">
            <v>A.4.A.1.7) Prestazioni servizi farmaceutica convenzionata</v>
          </cell>
          <cell r="C64">
            <v>0</v>
          </cell>
        </row>
        <row r="65">
          <cell r="A65" t="str">
            <v>AA0410</v>
          </cell>
          <cell r="B65" t="str">
            <v>A.4.A.1.8) Prestazioni termali</v>
          </cell>
          <cell r="C65">
            <v>0</v>
          </cell>
        </row>
        <row r="66">
          <cell r="A66" t="str">
            <v>AA0420</v>
          </cell>
          <cell r="B66" t="str">
            <v>A.4.A.1.9) Prestazioni trasporto ambulanze ed elisoccorso</v>
          </cell>
          <cell r="C66">
            <v>0</v>
          </cell>
        </row>
        <row r="67">
          <cell r="A67" t="str">
            <v>AA0421</v>
          </cell>
          <cell r="B67" t="str">
            <v>A.4.A.1.10) Prestazioni assistenza integrativa</v>
          </cell>
          <cell r="C67">
            <v>0</v>
          </cell>
        </row>
        <row r="68">
          <cell r="A68" t="str">
            <v>AA0422</v>
          </cell>
          <cell r="B68" t="str">
            <v>A.4.A.1.11) Prestazioni assistenza protesica</v>
          </cell>
          <cell r="C68">
            <v>0</v>
          </cell>
        </row>
        <row r="69">
          <cell r="A69" t="str">
            <v>AA0423</v>
          </cell>
          <cell r="B69" t="str">
            <v>A.4.A.1.12) Prestazioni assistenza riabilitativa extraospedaliera</v>
          </cell>
          <cell r="C69">
            <v>0</v>
          </cell>
        </row>
        <row r="70">
          <cell r="A70" t="str">
            <v>AA0424</v>
          </cell>
          <cell r="B70" t="str">
            <v>A.4.A.1.13) Ricavi per cessione di emocomponenti e cellule staminali</v>
          </cell>
          <cell r="C70">
            <v>0</v>
          </cell>
        </row>
        <row r="71">
          <cell r="A71" t="str">
            <v>AA0425</v>
          </cell>
          <cell r="B71" t="str">
            <v>A.4.A.1.14) Prestazioni assistenza domiciliare integrata (ADI)</v>
          </cell>
          <cell r="C71">
            <v>0</v>
          </cell>
        </row>
        <row r="72">
          <cell r="A72" t="str">
            <v>AA0430</v>
          </cell>
          <cell r="B72" t="str">
            <v xml:space="preserve">A.4.A.1.15) Altre prestazioni sanitarie e socio-sanitarie a rilevanza sanitaria </v>
          </cell>
          <cell r="C72">
            <v>0</v>
          </cell>
        </row>
        <row r="73">
          <cell r="A73" t="str">
            <v>AA0430a</v>
          </cell>
          <cell r="B73" t="str">
            <v>A.4.A.1.15.A) Altre prestazioni sanitarie e socio-sanitarie a rilevanza sanitaria - HOSPICE</v>
          </cell>
          <cell r="C73">
            <v>0</v>
          </cell>
        </row>
        <row r="74">
          <cell r="A74" t="str">
            <v>AA0430b</v>
          </cell>
          <cell r="B74" t="str">
            <v xml:space="preserve">A.4.A.1.15.B) Altre prestazioni sanitarie e socio-sanitarie a rilevanza sanitaria </v>
          </cell>
          <cell r="C74">
            <v>0</v>
          </cell>
        </row>
        <row r="75">
          <cell r="A75" t="str">
            <v>AA0440</v>
          </cell>
          <cell r="B75" t="str">
            <v>A.4.A.2) Ricavi per prestaz. sanitarie e sociosanitarie a rilevanza sanitaria erogate ad altri soggetti pubblici</v>
          </cell>
          <cell r="C75">
            <v>0</v>
          </cell>
        </row>
        <row r="76">
          <cell r="A76" t="str">
            <v>AA0450</v>
          </cell>
          <cell r="B76" t="str">
            <v>A.4.A.3) Ricavi per prestaz. sanitarie e sociosanitarie a rilevanza sanitaria erogate a soggetti pubblici Extraregione</v>
          </cell>
          <cell r="C76">
            <v>0</v>
          </cell>
        </row>
        <row r="77">
          <cell r="A77" t="str">
            <v>AA0460</v>
          </cell>
          <cell r="B77" t="str">
            <v>A.4.A.3.1) Prestazioni di ricovero</v>
          </cell>
          <cell r="C77">
            <v>0</v>
          </cell>
        </row>
        <row r="78">
          <cell r="A78" t="str">
            <v>AA0470</v>
          </cell>
          <cell r="B78" t="str">
            <v>A.4.A.3.2) Prestazioni ambulatoriali</v>
          </cell>
          <cell r="C78">
            <v>0</v>
          </cell>
        </row>
        <row r="79">
          <cell r="A79" t="str">
            <v>AA0471</v>
          </cell>
          <cell r="B79" t="str">
            <v>A.4.A.3.3) Prestazioni pronto soccorso non seguite da ricovero</v>
          </cell>
          <cell r="C79">
            <v>0</v>
          </cell>
        </row>
        <row r="80">
          <cell r="A80" t="str">
            <v>AA0480</v>
          </cell>
          <cell r="B80" t="str">
            <v>A.4.A.3.4) Prestazioni di psichiatria non soggetta a compensazione (resid. e semiresid.)</v>
          </cell>
          <cell r="C80">
            <v>0</v>
          </cell>
        </row>
        <row r="81">
          <cell r="A81" t="str">
            <v>AA0490</v>
          </cell>
          <cell r="B81" t="str">
            <v>A.4.A.3.5) Prestazioni di File F</v>
          </cell>
          <cell r="C81">
            <v>0</v>
          </cell>
        </row>
        <row r="82">
          <cell r="A82" t="str">
            <v>AA0500</v>
          </cell>
          <cell r="B82" t="str">
            <v>A.4.A.3.6) Prestazioni servizi MMG, PLS, Contin. assistenziale Extraregione</v>
          </cell>
          <cell r="C82">
            <v>0</v>
          </cell>
        </row>
        <row r="83">
          <cell r="A83" t="str">
            <v>AA0510</v>
          </cell>
          <cell r="B83" t="str">
            <v>A.4.A.3.7) Prestazioni servizi farmaceutica convenzionata Extraregione</v>
          </cell>
          <cell r="C83">
            <v>0</v>
          </cell>
        </row>
        <row r="84">
          <cell r="A84" t="str">
            <v>AA0520</v>
          </cell>
          <cell r="B84" t="str">
            <v>A.4.A.3.8) Prestazioni termali Extraregione</v>
          </cell>
          <cell r="C84">
            <v>0</v>
          </cell>
        </row>
        <row r="85">
          <cell r="A85" t="str">
            <v>AA0530</v>
          </cell>
          <cell r="B85" t="str">
            <v>A.4.A.3.9) Prestazioni trasporto ambulanze ed elisoccorso Extraregione</v>
          </cell>
          <cell r="C85">
            <v>0</v>
          </cell>
        </row>
        <row r="86">
          <cell r="A86" t="str">
            <v>AA0541</v>
          </cell>
          <cell r="B86" t="str">
            <v>A.4.A.3.10) Prestazioni assistenza integrativa da pubblico (extraregione)</v>
          </cell>
          <cell r="C86">
            <v>0</v>
          </cell>
        </row>
        <row r="87">
          <cell r="A87" t="str">
            <v>AA0542</v>
          </cell>
          <cell r="B87" t="str">
            <v>A.4.A.3.11) Prestazioni assistenza protesica da pubblico (extraregione)</v>
          </cell>
          <cell r="C87">
            <v>0</v>
          </cell>
        </row>
        <row r="88">
          <cell r="A88" t="str">
            <v>AA0550</v>
          </cell>
          <cell r="B88" t="str">
            <v>A.4.A.3.12) Ricavi per cessione di emocomponenti e cellule staminali Extraregione</v>
          </cell>
          <cell r="C88">
            <v>0</v>
          </cell>
        </row>
        <row r="89">
          <cell r="A89" t="str">
            <v>AA0560</v>
          </cell>
          <cell r="B89" t="str">
            <v>A.4.A.3.13) Ricavi GSA per differenziale saldo mobilità interregionale</v>
          </cell>
          <cell r="C89">
            <v>0</v>
          </cell>
        </row>
        <row r="90">
          <cell r="A90" t="str">
            <v>AA0561</v>
          </cell>
          <cell r="B90" t="str">
            <v>A.4.A.3.14) Altre prestazioni sanitarie e sociosanitarie a rilevanza sanitaria erogate a soggetti pubblici Extraregione</v>
          </cell>
          <cell r="C90">
            <v>0</v>
          </cell>
        </row>
        <row r="91">
          <cell r="A91" t="str">
            <v>AA0570</v>
          </cell>
          <cell r="B91" t="str">
            <v>A.4.A.3.15) Altre prestazioni sanitarie e sociosanitarie a rilevanza sanitaria non soggette a compensazione Extraregione</v>
          </cell>
          <cell r="C91">
            <v>0</v>
          </cell>
        </row>
        <row r="92">
          <cell r="A92" t="str">
            <v>AA0580</v>
          </cell>
          <cell r="B92" t="str">
            <v>A.4.A.3.15.A) Prestazioni di assistenza riabilitativa non soggette a compensazione Extraregione</v>
          </cell>
          <cell r="C92">
            <v>0</v>
          </cell>
        </row>
        <row r="93">
          <cell r="A93" t="str">
            <v>AA0590</v>
          </cell>
          <cell r="B93" t="str">
            <v>A.4.A.3.15.B) Altre prestazioni sanitarie e socio-sanitarie a rilevanza sanitaria non soggette a compensazione Extraregione</v>
          </cell>
          <cell r="C93">
            <v>0</v>
          </cell>
        </row>
        <row r="94">
          <cell r="A94" t="str">
            <v>AA0600</v>
          </cell>
          <cell r="B94" t="str">
            <v>A.4.A.3.16) Altre prestazioni sanitarie a rilevanza sanitaria - Mobilità attiva Internazionale</v>
          </cell>
          <cell r="C94">
            <v>0</v>
          </cell>
        </row>
        <row r="95">
          <cell r="A95" t="str">
            <v>AA0601</v>
          </cell>
          <cell r="B95" t="str">
            <v>A.4.A.3.17) Altre prestazioni sanitarie a rilevanza sanitaria - Mobilità attiva Internazionale rilevata dalle AO, AOU, IRCCS.</v>
          </cell>
          <cell r="C95">
            <v>0</v>
          </cell>
        </row>
        <row r="96">
          <cell r="A96" t="str">
            <v>AA0602</v>
          </cell>
          <cell r="B96" t="str">
            <v>A.4.A.3.18) Altre prestazioni sanitarie e sociosanitarie a rilevanza sanitaria ad Aziende sanitarie e casse mutua estera - (fatturate direttamente)</v>
          </cell>
          <cell r="C96">
            <v>0</v>
          </cell>
        </row>
        <row r="97">
          <cell r="A97" t="str">
            <v>AA0610</v>
          </cell>
          <cell r="B97" t="str">
            <v>A.4.B)  Ricavi per prestazioni sanitarie e sociosanitarie a rilevanza sanitaria erogate da privati v/residenti Extraregione in compensazione (mobilità attiva)</v>
          </cell>
          <cell r="C97">
            <v>0</v>
          </cell>
        </row>
        <row r="98">
          <cell r="A98" t="str">
            <v>AA0620</v>
          </cell>
          <cell r="B98" t="str">
            <v>A.4.B.1)  Prestazioni di ricovero da priv. Extraregione in compensazione (mobilità attiva)</v>
          </cell>
          <cell r="C98">
            <v>0</v>
          </cell>
        </row>
        <row r="99">
          <cell r="A99" t="str">
            <v>AA0630</v>
          </cell>
          <cell r="B99" t="str">
            <v>A.4.B.2)  Prestazioni ambulatoriali da priv. Extraregione in compensazione  (mobilità attiva)</v>
          </cell>
          <cell r="C99">
            <v>0</v>
          </cell>
        </row>
        <row r="100">
          <cell r="A100" t="str">
            <v>AA0631</v>
          </cell>
          <cell r="B100" t="str">
            <v>A.4.B.3)  Prestazioni  di pronto soccorso non seguite da ricovero da priv. Extraregione in compensazione  (mobilità attiva)</v>
          </cell>
          <cell r="C100">
            <v>0</v>
          </cell>
        </row>
        <row r="101">
          <cell r="A101" t="str">
            <v>AA0640</v>
          </cell>
          <cell r="B101" t="str">
            <v>A.4.B.4)  Prestazioni di File F da priv. Extraregione in compensazione (mobilità attiva)</v>
          </cell>
          <cell r="C101">
            <v>0</v>
          </cell>
        </row>
        <row r="102">
          <cell r="A102" t="str">
            <v>AA0650</v>
          </cell>
          <cell r="B102" t="str">
            <v>A.4.B.5)  Altre prestazioni sanitarie e sociosanitarie a rilevanza sanitaria erogate da privati v/residenti Extraregione in compensazione (mobilità attiva)</v>
          </cell>
          <cell r="C102">
            <v>0</v>
          </cell>
        </row>
        <row r="103">
          <cell r="A103" t="str">
            <v>AA0660</v>
          </cell>
          <cell r="B103" t="str">
            <v xml:space="preserve">A.4.C)  Ricavi per prestazioni sanitarie e sociosanitarie a rilevanza sanitaria erogate a privati </v>
          </cell>
          <cell r="C103">
            <v>0</v>
          </cell>
        </row>
        <row r="104">
          <cell r="A104" t="str">
            <v>AA0670</v>
          </cell>
          <cell r="B104" t="str">
            <v>A.4.D)  Ricavi per prestazioni sanitarie erogate in regime di intramoenia</v>
          </cell>
          <cell r="C104">
            <v>0</v>
          </cell>
        </row>
        <row r="105">
          <cell r="A105" t="str">
            <v>AA0680</v>
          </cell>
          <cell r="B105" t="str">
            <v>A.4.D.1)  Ricavi per prestazioni sanitarie intramoenia - Area ospedaliera</v>
          </cell>
          <cell r="C105">
            <v>0</v>
          </cell>
        </row>
        <row r="106">
          <cell r="A106" t="str">
            <v>AA0690</v>
          </cell>
          <cell r="B106" t="str">
            <v>A.4.D.2)  Ricavi per prestazioni sanitarie intramoenia - Area specialistica</v>
          </cell>
          <cell r="C106">
            <v>0</v>
          </cell>
        </row>
        <row r="107">
          <cell r="A107" t="str">
            <v>AA0700</v>
          </cell>
          <cell r="B107" t="str">
            <v>A.4.D.3)  Ricavi per prestazioni sanitarie intramoenia - Area sanità pubblica</v>
          </cell>
          <cell r="C107">
            <v>0</v>
          </cell>
        </row>
        <row r="108">
          <cell r="A108" t="str">
            <v>AA0710</v>
          </cell>
          <cell r="B108" t="str">
            <v>A.4.D.4)  Ricavi per prestazioni sanitarie intramoenia - Consulenze (ex art. 55 c.1 lett. c), d) ed ex art. 57-58)</v>
          </cell>
          <cell r="C108">
            <v>0</v>
          </cell>
        </row>
        <row r="109">
          <cell r="A109" t="str">
            <v>AA0720</v>
          </cell>
          <cell r="B109" t="str">
            <v>A.4.D.5)  Ricavi per prestazioni sanitarie intramoenia - Consulenze (ex art. 55 c.1 lett. c), d) ed ex art. 57-58) (Aziende sanitarie pubbliche della Regione)</v>
          </cell>
          <cell r="C109">
            <v>0</v>
          </cell>
        </row>
        <row r="110">
          <cell r="A110" t="str">
            <v>AA0730</v>
          </cell>
          <cell r="B110" t="str">
            <v>A.4.D.6)  Ricavi per prestazioni sanitarie intramoenia - Altro</v>
          </cell>
          <cell r="C110">
            <v>0</v>
          </cell>
        </row>
        <row r="111">
          <cell r="A111" t="str">
            <v>AA0740</v>
          </cell>
          <cell r="B111" t="str">
            <v>A.4.D.7)  Ricavi per prestazioni sanitarie intramoenia - Altro (Aziende sanitarie pubbliche della Regione)</v>
          </cell>
          <cell r="C111">
            <v>0</v>
          </cell>
        </row>
        <row r="112">
          <cell r="A112" t="str">
            <v>AA0750</v>
          </cell>
          <cell r="B112" t="str">
            <v>A.5) Concorsi, recuperi e rimborsi</v>
          </cell>
          <cell r="C112">
            <v>0</v>
          </cell>
        </row>
        <row r="113">
          <cell r="A113" t="str">
            <v>AA0760</v>
          </cell>
          <cell r="B113" t="str">
            <v>A.5.A) Rimborsi assicurativi</v>
          </cell>
          <cell r="C113">
            <v>0</v>
          </cell>
        </row>
        <row r="114">
          <cell r="A114" t="str">
            <v>AA0770</v>
          </cell>
          <cell r="B114" t="str">
            <v>A.5.B) Concorsi, recuperi e rimborsi da Regione</v>
          </cell>
          <cell r="C114">
            <v>0</v>
          </cell>
        </row>
        <row r="115">
          <cell r="A115" t="str">
            <v>AA0780</v>
          </cell>
          <cell r="B115" t="str">
            <v>A.5.B.1) Rimborso degli oneri stipendiali del personale dell'azienda in posizione di comando presso la Regione</v>
          </cell>
          <cell r="C115">
            <v>0</v>
          </cell>
        </row>
        <row r="116">
          <cell r="A116" t="str">
            <v>AA0790</v>
          </cell>
          <cell r="B116" t="str">
            <v>A.5.B.2) Altri concorsi, recuperi e rimborsi da parte della Regione</v>
          </cell>
          <cell r="C116">
            <v>0</v>
          </cell>
        </row>
        <row r="117">
          <cell r="A117" t="str">
            <v>AA0800</v>
          </cell>
          <cell r="B117" t="str">
            <v>A.5.C) Concorsi, recuperi e rimborsi da Aziende sanitarie pubbliche della Regione</v>
          </cell>
          <cell r="C117">
            <v>0</v>
          </cell>
        </row>
        <row r="118">
          <cell r="A118" t="str">
            <v>AA0810</v>
          </cell>
          <cell r="B118" t="str">
            <v>A.5.C.1) Rimborso degli oneri stipendiali del personale dipendente dell'azienda in posizione di comando presso Aziende sanitarie pubbliche della Regione</v>
          </cell>
          <cell r="C118">
            <v>0</v>
          </cell>
        </row>
        <row r="119">
          <cell r="A119" t="str">
            <v>AA0820</v>
          </cell>
          <cell r="B119" t="str">
            <v>A.5.C.2) Rimborsi per acquisto beni da parte di Aziende sanitarie pubbliche della Regione</v>
          </cell>
          <cell r="C119">
            <v>0</v>
          </cell>
        </row>
        <row r="120">
          <cell r="A120" t="str">
            <v>AA0830</v>
          </cell>
          <cell r="B120" t="str">
            <v>A.5.C.3) Altri concorsi, recuperi e rimborsi da parte di Aziende sanitarie pubbliche della Regione</v>
          </cell>
          <cell r="C120">
            <v>0</v>
          </cell>
        </row>
        <row r="121">
          <cell r="A121" t="str">
            <v>AA0831</v>
          </cell>
          <cell r="B121" t="str">
            <v>A.5.C.4) Altri concorsi, recuperi e rimborsi da parte della Regione - GSA - Azienda Zero</v>
          </cell>
          <cell r="C121">
            <v>0</v>
          </cell>
        </row>
        <row r="122">
          <cell r="A122" t="str">
            <v>AA0840</v>
          </cell>
          <cell r="B122" t="str">
            <v>A.5.D) Concorsi, recuperi e rimborsi da altri soggetti pubblici</v>
          </cell>
          <cell r="C122">
            <v>0</v>
          </cell>
        </row>
        <row r="123">
          <cell r="A123" t="str">
            <v>AA0850</v>
          </cell>
          <cell r="B123" t="str">
            <v>A.5.D.1) Rimborso degli oneri stipendiali del personale dipendente dell'azienda in posizione di comando presso altri soggetti pubblici</v>
          </cell>
          <cell r="C123">
            <v>0</v>
          </cell>
        </row>
        <row r="124">
          <cell r="A124" t="str">
            <v>AA0860</v>
          </cell>
          <cell r="B124" t="str">
            <v>A.5.D.2) Rimborsi per acquisto beni da parte di altri soggetti pubblici</v>
          </cell>
          <cell r="C124">
            <v>0</v>
          </cell>
        </row>
        <row r="125">
          <cell r="A125" t="str">
            <v>AA0860a</v>
          </cell>
          <cell r="B125" t="str">
            <v>A.5.D.2.A) Rimborsi per acquisto beni da parte di altri soggetti pubblici: emoderivati CRAT)</v>
          </cell>
          <cell r="C125">
            <v>0</v>
          </cell>
        </row>
        <row r="126">
          <cell r="A126" t="str">
            <v>AA0860b</v>
          </cell>
          <cell r="B126" t="str">
            <v>A.5.D.2.B) Rimborsi per acquisto beni da parte di altri soggetti pubblici: altro)</v>
          </cell>
          <cell r="C126">
            <v>0</v>
          </cell>
        </row>
        <row r="127">
          <cell r="A127" t="str">
            <v>AA0870</v>
          </cell>
          <cell r="B127" t="str">
            <v>A.5.D.3) Altri concorsi, recuperi e rimborsi da parte di altri soggetti pubblici</v>
          </cell>
          <cell r="C127">
            <v>0</v>
          </cell>
        </row>
        <row r="128">
          <cell r="A128" t="str">
            <v>AA0880</v>
          </cell>
          <cell r="B128" t="str">
            <v>A.5.E) Concorsi, recuperi e rimborsi da privati</v>
          </cell>
          <cell r="C128">
            <v>0</v>
          </cell>
        </row>
        <row r="129">
          <cell r="A129" t="str">
            <v>AA0890</v>
          </cell>
          <cell r="B129" t="str">
            <v>A.5.E.1) Rimborso da aziende farmaceutiche per Pay back</v>
          </cell>
          <cell r="C129">
            <v>0</v>
          </cell>
        </row>
        <row r="130">
          <cell r="A130" t="str">
            <v>AA0900</v>
          </cell>
          <cell r="B130" t="str">
            <v>A.5.E.1.1) Pay-back per il superamento del tetto della spesa farmaceutica territoriale</v>
          </cell>
          <cell r="C130">
            <v>0</v>
          </cell>
        </row>
        <row r="131">
          <cell r="A131" t="str">
            <v>AA0910</v>
          </cell>
          <cell r="B131" t="str">
            <v>A.5.E.1.2) Pay-back per superamento del tetto della spesa farmaceutica ospedaliera</v>
          </cell>
          <cell r="C131">
            <v>0</v>
          </cell>
        </row>
        <row r="132">
          <cell r="A132" t="str">
            <v>AA0920</v>
          </cell>
          <cell r="B132" t="str">
            <v>A.5.E.1.3) Ulteriore Pay-back</v>
          </cell>
          <cell r="C132">
            <v>0</v>
          </cell>
        </row>
        <row r="133">
          <cell r="A133" t="str">
            <v>AA0921</v>
          </cell>
          <cell r="B133" t="str">
            <v>A.5.E.2) Rimborso per Pay back sui dispositivi medici</v>
          </cell>
          <cell r="C133">
            <v>0</v>
          </cell>
        </row>
        <row r="134">
          <cell r="A134" t="str">
            <v>AA0930</v>
          </cell>
          <cell r="B134" t="str">
            <v>A.5.E.3) Altri concorsi, recuperi e rimborsi da privati</v>
          </cell>
          <cell r="C134">
            <v>0</v>
          </cell>
        </row>
        <row r="135">
          <cell r="A135" t="str">
            <v>AA0940</v>
          </cell>
          <cell r="B135" t="str">
            <v>A.6)  Compartecipazione alla spesa per prestazioni sanitarie (Ticket)</v>
          </cell>
          <cell r="C135">
            <v>97000</v>
          </cell>
        </row>
        <row r="136">
          <cell r="A136" t="str">
            <v>AA0950</v>
          </cell>
          <cell r="B136" t="str">
            <v>A.6.A)  Compartecipazione alla spesa per prestazioni sanitarie - Ticket sulle prestazioni di specialistica ambulatoriale e APA-PAC</v>
          </cell>
          <cell r="C136">
            <v>0</v>
          </cell>
        </row>
        <row r="137">
          <cell r="A137" t="str">
            <v>AA0960</v>
          </cell>
          <cell r="B137" t="str">
            <v>A.6.B)  Compartecipazione alla spesa per prestazioni sanitarie - Ticket sul pronto soccorso</v>
          </cell>
          <cell r="C137">
            <v>0</v>
          </cell>
        </row>
        <row r="138">
          <cell r="A138" t="str">
            <v>AA0970</v>
          </cell>
          <cell r="B138" t="str">
            <v>A.6.C)  Compartecipazione alla spesa per prestazioni sanitarie (Ticket) - Altro</v>
          </cell>
          <cell r="C138">
            <v>97000</v>
          </cell>
        </row>
        <row r="139">
          <cell r="A139" t="str">
            <v>AA0980</v>
          </cell>
          <cell r="B139" t="str">
            <v>A.7)  Quota contributi c/capitale imputata all'esercizio</v>
          </cell>
          <cell r="C139">
            <v>0</v>
          </cell>
        </row>
        <row r="140">
          <cell r="A140" t="str">
            <v>AA0990</v>
          </cell>
          <cell r="B140" t="str">
            <v>A.7.A) Quota imputata all'esercizio dei finanziamenti per investimenti dallo Stato</v>
          </cell>
          <cell r="C140">
            <v>0</v>
          </cell>
        </row>
        <row r="141">
          <cell r="A141" t="str">
            <v>AA1000</v>
          </cell>
          <cell r="B141" t="str">
            <v>A.7.B)  Quota imputata all'esercizio dei finanziamenti per investimenti da Regione</v>
          </cell>
          <cell r="C141">
            <v>0</v>
          </cell>
        </row>
        <row r="142">
          <cell r="A142" t="str">
            <v>AA1010</v>
          </cell>
          <cell r="B142" t="str">
            <v>A.7.C)  Quota imputata all'esercizio dei finanziamenti per beni di prima dotazione</v>
          </cell>
          <cell r="C142">
            <v>0</v>
          </cell>
        </row>
        <row r="143">
          <cell r="A143" t="str">
            <v>AA1020</v>
          </cell>
          <cell r="B143" t="str">
            <v>A.7.D) Quota imputata all'esercizio dei contributi in c/ esercizio FSR destinati ad investimenti</v>
          </cell>
          <cell r="C143">
            <v>0</v>
          </cell>
        </row>
        <row r="144">
          <cell r="A144" t="str">
            <v>AA1030</v>
          </cell>
          <cell r="B144" t="str">
            <v>A.7.E) Quota imputata all'esercizio degli altri contributi in c/ esercizio destinati ad investimenti</v>
          </cell>
          <cell r="C144">
            <v>0</v>
          </cell>
        </row>
        <row r="145">
          <cell r="A145" t="str">
            <v>AA1040</v>
          </cell>
          <cell r="B145" t="str">
            <v>A.7.F) Quota imputata all'esercizio di altre poste del patrimonio netto</v>
          </cell>
          <cell r="C145">
            <v>0</v>
          </cell>
        </row>
        <row r="146">
          <cell r="A146" t="str">
            <v>AA1050</v>
          </cell>
          <cell r="B146" t="str">
            <v>A.8)  Incrementi delle immobilizzazioni per lavori interni</v>
          </cell>
          <cell r="C146">
            <v>0</v>
          </cell>
        </row>
        <row r="147">
          <cell r="A147" t="str">
            <v>AA1060</v>
          </cell>
          <cell r="B147" t="str">
            <v>A.9) Altri ricavi e proventi</v>
          </cell>
          <cell r="C147">
            <v>0</v>
          </cell>
        </row>
        <row r="148">
          <cell r="A148" t="str">
            <v>AA1070</v>
          </cell>
          <cell r="B148" t="str">
            <v>A.9.A) Ricavi per prestazioni non sanitarie</v>
          </cell>
          <cell r="C148">
            <v>0</v>
          </cell>
        </row>
        <row r="149">
          <cell r="A149" t="str">
            <v>AA1080</v>
          </cell>
          <cell r="B149" t="str">
            <v>A.9.B) Fitti attivi ed altri proventi da attività immobiliari</v>
          </cell>
          <cell r="C149">
            <v>0</v>
          </cell>
        </row>
        <row r="150">
          <cell r="A150" t="str">
            <v>AA1090</v>
          </cell>
          <cell r="B150" t="str">
            <v>A.9.C) Altri proventi diversi</v>
          </cell>
          <cell r="C150">
            <v>0</v>
          </cell>
        </row>
        <row r="151">
          <cell r="A151" t="str">
            <v>BZ9999</v>
          </cell>
          <cell r="B151" t="str">
            <v>Totale costi della produzione (B)</v>
          </cell>
          <cell r="C151">
            <v>30060728.670000002</v>
          </cell>
        </row>
        <row r="152">
          <cell r="A152" t="str">
            <v>BA0010</v>
          </cell>
          <cell r="B152" t="str">
            <v>B.1)  Acquisti di beni</v>
          </cell>
          <cell r="C152">
            <v>3600</v>
          </cell>
        </row>
        <row r="153">
          <cell r="A153" t="str">
            <v>BA0020</v>
          </cell>
          <cell r="B153" t="str">
            <v>B.1.A)  Acquisti di beni sanitari</v>
          </cell>
          <cell r="C153">
            <v>0</v>
          </cell>
        </row>
        <row r="154">
          <cell r="A154" t="str">
            <v>BA0030</v>
          </cell>
          <cell r="B154" t="str">
            <v>B.1.A.1)  Prodotti farmaceutici ed emoderivati</v>
          </cell>
          <cell r="C154">
            <v>0</v>
          </cell>
        </row>
        <row r="155">
          <cell r="A155" t="str">
            <v>BA0040</v>
          </cell>
          <cell r="B155" t="str">
            <v>B.1.A.1.1) Medicinali con AIC, ad eccezione di vaccini, emoderivati di produzione regionale, ossigeno e altri gas medicali</v>
          </cell>
          <cell r="C155">
            <v>0</v>
          </cell>
        </row>
        <row r="156">
          <cell r="A156" t="str">
            <v>BA0050</v>
          </cell>
          <cell r="B156" t="str">
            <v>B.1.A.1.2) Medicinali senza AIC</v>
          </cell>
          <cell r="C156">
            <v>0</v>
          </cell>
        </row>
        <row r="157">
          <cell r="A157" t="str">
            <v>BA0051</v>
          </cell>
          <cell r="B157" t="str">
            <v>B.1.A.1.3) Ossigeno e altri gas medicali</v>
          </cell>
          <cell r="C157">
            <v>0</v>
          </cell>
        </row>
        <row r="158">
          <cell r="A158" t="str">
            <v>BA0060</v>
          </cell>
          <cell r="B158" t="str">
            <v>B.1.A.1.4) Emoderivati di produzione regionale</v>
          </cell>
          <cell r="C158">
            <v>0</v>
          </cell>
        </row>
        <row r="159">
          <cell r="A159" t="str">
            <v>BA0061</v>
          </cell>
          <cell r="B159" t="str">
            <v>B.1.A.1.4.1) Emoderivati di produzione regionale da pubblico (Aziende sanitarie pubbliche della Regione) - Mobilità intraregionale</v>
          </cell>
          <cell r="C159">
            <v>0</v>
          </cell>
        </row>
        <row r="160">
          <cell r="A160" t="str">
            <v>BA0062</v>
          </cell>
          <cell r="B160" t="str">
            <v>B.1.A.1.4.2) Emoderivati di produzione regionale da pubblico (Aziende sanitarie pubbliche della Regione) - Mobilità extraregionale</v>
          </cell>
          <cell r="C160">
            <v>0</v>
          </cell>
        </row>
        <row r="161">
          <cell r="A161" t="str">
            <v>BA0063</v>
          </cell>
          <cell r="B161" t="str">
            <v>B.1.A.1.4.3) Emoderivati di produzione regionale da altri soggetti</v>
          </cell>
          <cell r="C161">
            <v>0</v>
          </cell>
        </row>
        <row r="162">
          <cell r="A162" t="str">
            <v>BA0070</v>
          </cell>
          <cell r="B162" t="str">
            <v>B.1.A.2)  Sangue ed emocomponenti</v>
          </cell>
          <cell r="C162">
            <v>0</v>
          </cell>
        </row>
        <row r="163">
          <cell r="A163" t="str">
            <v>BA0080</v>
          </cell>
          <cell r="B163" t="str">
            <v>B.1.A.2.1) da pubblico (Aziende sanitarie pubbliche della Regione) – Mobilità intraregionale</v>
          </cell>
          <cell r="C163">
            <v>0</v>
          </cell>
        </row>
        <row r="164">
          <cell r="A164" t="str">
            <v>BA0090</v>
          </cell>
          <cell r="B164" t="str">
            <v>B.1.A.2.2) da pubblico (Aziende sanitarie pubbliche extra Regione) – Mobilità extraregionale</v>
          </cell>
          <cell r="C164">
            <v>0</v>
          </cell>
        </row>
        <row r="165">
          <cell r="A165" t="str">
            <v>BA0100</v>
          </cell>
          <cell r="B165" t="str">
            <v>B.1.A.2.3) da altri soggetti</v>
          </cell>
          <cell r="C165">
            <v>0</v>
          </cell>
        </row>
        <row r="166">
          <cell r="A166" t="str">
            <v>BA0210</v>
          </cell>
          <cell r="B166" t="str">
            <v>B.1.A.3) Dispositivi medici</v>
          </cell>
          <cell r="C166">
            <v>0</v>
          </cell>
        </row>
        <row r="167">
          <cell r="A167" t="str">
            <v>BA0220</v>
          </cell>
          <cell r="B167" t="str">
            <v>B.1.A.3.1)  Dispositivi medici</v>
          </cell>
          <cell r="C167">
            <v>0</v>
          </cell>
        </row>
        <row r="168">
          <cell r="A168" t="str">
            <v>BA0220a</v>
          </cell>
          <cell r="B168" t="str">
            <v>B.1.A.3.1.A)  Dispositivi protesici impiantabili)</v>
          </cell>
          <cell r="C168">
            <v>0</v>
          </cell>
        </row>
        <row r="169">
          <cell r="A169" t="str">
            <v>BA0220b</v>
          </cell>
          <cell r="B169" t="str">
            <v>B.1.A.3.1.B)  Dispositivi medici altro)</v>
          </cell>
          <cell r="C169">
            <v>0</v>
          </cell>
        </row>
        <row r="170">
          <cell r="A170" t="str">
            <v>BA0230</v>
          </cell>
          <cell r="B170" t="str">
            <v>B.1.A.3.2)  Dispositivi medici impiantabili attivi</v>
          </cell>
          <cell r="C170">
            <v>0</v>
          </cell>
        </row>
        <row r="171">
          <cell r="A171" t="str">
            <v>BA0240</v>
          </cell>
          <cell r="B171" t="str">
            <v>B.1.A.3.3)  Dispositivi medico diagnostici in vitro (IVD)</v>
          </cell>
          <cell r="C171">
            <v>0</v>
          </cell>
        </row>
        <row r="172">
          <cell r="A172" t="str">
            <v>BA0250</v>
          </cell>
          <cell r="B172" t="str">
            <v>B.1.A.4)  Prodotti dietetici</v>
          </cell>
          <cell r="C172">
            <v>0</v>
          </cell>
        </row>
        <row r="173">
          <cell r="A173" t="str">
            <v>BA0260</v>
          </cell>
          <cell r="B173" t="str">
            <v>B.1.A.5)  Materiali per la profilassi (vaccini)</v>
          </cell>
          <cell r="C173">
            <v>0</v>
          </cell>
        </row>
        <row r="174">
          <cell r="A174" t="str">
            <v>BA0270</v>
          </cell>
          <cell r="B174" t="str">
            <v>B.1.A.6)  Prodotti chimici</v>
          </cell>
          <cell r="C174">
            <v>0</v>
          </cell>
        </row>
        <row r="175">
          <cell r="A175" t="str">
            <v>BA0280</v>
          </cell>
          <cell r="B175" t="str">
            <v>B.1.A.7)  Materiali e prodotti per uso veterinario</v>
          </cell>
          <cell r="C175">
            <v>0</v>
          </cell>
        </row>
        <row r="176">
          <cell r="A176" t="str">
            <v>BA0290</v>
          </cell>
          <cell r="B176" t="str">
            <v>B.1.A.8)  Altri beni e prodotti sanitari</v>
          </cell>
          <cell r="C176">
            <v>0</v>
          </cell>
        </row>
        <row r="177">
          <cell r="A177" t="str">
            <v>BA0300</v>
          </cell>
          <cell r="B177" t="str">
            <v>B.1.A.9)  Beni e prodotti sanitari da Aziende sanitarie pubbliche della Regione</v>
          </cell>
          <cell r="C177">
            <v>0</v>
          </cell>
        </row>
        <row r="178">
          <cell r="A178" t="str">
            <v>BA0301</v>
          </cell>
          <cell r="B178" t="str">
            <v>B.1.A.9.1)  Prodotti farmaceutici ed emoderivati</v>
          </cell>
          <cell r="C178">
            <v>0</v>
          </cell>
        </row>
        <row r="179">
          <cell r="A179" t="str">
            <v>BA0303</v>
          </cell>
          <cell r="B179" t="str">
            <v>B.1.A.9.3) Dispositivi medici</v>
          </cell>
          <cell r="C179">
            <v>0</v>
          </cell>
        </row>
        <row r="180">
          <cell r="A180" t="str">
            <v>BA0304</v>
          </cell>
          <cell r="B180" t="str">
            <v>B.1.A.9.4)  Prodotti dietetici</v>
          </cell>
          <cell r="C180">
            <v>0</v>
          </cell>
        </row>
        <row r="181">
          <cell r="A181" t="str">
            <v>BA0305</v>
          </cell>
          <cell r="B181" t="str">
            <v>B.1.A.9.5)  Materiali per la profilassi (vaccini)</v>
          </cell>
          <cell r="C181">
            <v>0</v>
          </cell>
        </row>
        <row r="182">
          <cell r="A182" t="str">
            <v>BA0306</v>
          </cell>
          <cell r="B182" t="str">
            <v>B.1.A.9.6)  Prodotti chimici</v>
          </cell>
          <cell r="C182">
            <v>0</v>
          </cell>
        </row>
        <row r="183">
          <cell r="A183" t="str">
            <v>BA0307</v>
          </cell>
          <cell r="B183" t="str">
            <v>B.1.A.9.7)  Materiali e prodotti per uso veterinario</v>
          </cell>
          <cell r="C183">
            <v>0</v>
          </cell>
        </row>
        <row r="184">
          <cell r="A184" t="str">
            <v>BA0308</v>
          </cell>
          <cell r="B184" t="str">
            <v>B.1.A.9.8)  Altri beni e prodotti sanitari</v>
          </cell>
          <cell r="C184">
            <v>0</v>
          </cell>
        </row>
        <row r="185">
          <cell r="A185" t="str">
            <v>BA0310</v>
          </cell>
          <cell r="B185" t="str">
            <v>B.1.B)  Acquisti di beni non sanitari</v>
          </cell>
          <cell r="C185">
            <v>3600</v>
          </cell>
        </row>
        <row r="186">
          <cell r="A186" t="str">
            <v>BA0320</v>
          </cell>
          <cell r="B186" t="str">
            <v>B.1.B.1)  Prodotti alimentari</v>
          </cell>
          <cell r="C186">
            <v>0</v>
          </cell>
        </row>
        <row r="187">
          <cell r="A187" t="str">
            <v>BA0330</v>
          </cell>
          <cell r="B187" t="str">
            <v>B.1.B.2)  Materiali di guardaroba, di pulizia e di convivenza in genere</v>
          </cell>
          <cell r="C187">
            <v>0</v>
          </cell>
        </row>
        <row r="188">
          <cell r="A188" t="str">
            <v>BA0340</v>
          </cell>
          <cell r="B188" t="str">
            <v>B.1.B.3)  Combustibili, carburanti e lubrificanti</v>
          </cell>
          <cell r="C188">
            <v>0</v>
          </cell>
        </row>
        <row r="189">
          <cell r="A189" t="str">
            <v>BA0350</v>
          </cell>
          <cell r="B189" t="str">
            <v>B.1.B.4)  Supporti informatici e cancelleria</v>
          </cell>
          <cell r="C189">
            <v>3600</v>
          </cell>
        </row>
        <row r="190">
          <cell r="A190" t="str">
            <v>BA0360</v>
          </cell>
          <cell r="B190" t="str">
            <v>B.1.B.5)  Materiale per la manutenzione</v>
          </cell>
          <cell r="C190">
            <v>0</v>
          </cell>
        </row>
        <row r="191">
          <cell r="A191" t="str">
            <v>BA0370</v>
          </cell>
          <cell r="B191" t="str">
            <v>B.1.B.6)  Altri beni e prodotti non sanitari</v>
          </cell>
          <cell r="C191">
            <v>0</v>
          </cell>
        </row>
        <row r="192">
          <cell r="A192" t="str">
            <v>BA0380</v>
          </cell>
          <cell r="B192" t="str">
            <v>B.1.B.7)  Beni e prodotti non sanitari da Aziende sanitarie pubbliche della Regione</v>
          </cell>
          <cell r="C192">
            <v>0</v>
          </cell>
        </row>
        <row r="193">
          <cell r="A193" t="str">
            <v>BA0390</v>
          </cell>
          <cell r="B193" t="str">
            <v>B.2)  Acquisti di servizi</v>
          </cell>
          <cell r="C193">
            <v>23936131.719999999</v>
          </cell>
        </row>
        <row r="194">
          <cell r="A194" t="str">
            <v>BA0400</v>
          </cell>
          <cell r="B194" t="str">
            <v>B.2.A)   Acquisti servizi sanitari</v>
          </cell>
          <cell r="C194">
            <v>23466370.260000002</v>
          </cell>
        </row>
        <row r="195">
          <cell r="A195" t="str">
            <v>BA0410</v>
          </cell>
          <cell r="B195" t="str">
            <v>B.2.A.1)   Acquisti servizi sanitari per medicina di base</v>
          </cell>
          <cell r="C195">
            <v>0</v>
          </cell>
        </row>
        <row r="196">
          <cell r="A196" t="str">
            <v>BA0420</v>
          </cell>
          <cell r="B196" t="str">
            <v>B.2.A.1.1) - da convenzione</v>
          </cell>
          <cell r="C196">
            <v>0</v>
          </cell>
        </row>
        <row r="197">
          <cell r="A197" t="str">
            <v>BA0430</v>
          </cell>
          <cell r="B197" t="str">
            <v>B.2.A.1.1.A) Costi per assistenza MMG</v>
          </cell>
          <cell r="C197">
            <v>0</v>
          </cell>
        </row>
        <row r="198">
          <cell r="A198" t="str">
            <v>BA0440</v>
          </cell>
          <cell r="B198" t="str">
            <v>B.2.A.1.1.B) Costi per assistenza PLS</v>
          </cell>
          <cell r="C198">
            <v>0</v>
          </cell>
        </row>
        <row r="199">
          <cell r="A199" t="str">
            <v>BA0450</v>
          </cell>
          <cell r="B199" t="str">
            <v>B.2.A.1.1.C) Costi per assistenza Continuità assistenziale</v>
          </cell>
          <cell r="C199">
            <v>0</v>
          </cell>
        </row>
        <row r="200">
          <cell r="A200" t="str">
            <v>BA0460</v>
          </cell>
          <cell r="B200" t="str">
            <v>B.2.A.1.1.D) Altro (medicina dei servizi, psicologi, medici 118, ecc)</v>
          </cell>
          <cell r="C200">
            <v>0</v>
          </cell>
        </row>
        <row r="201">
          <cell r="A201" t="str">
            <v>BA0470</v>
          </cell>
          <cell r="B201" t="str">
            <v>B.2.A.1.2) - da pubblico (Aziende sanitarie pubbliche della Regione) - Mobilità intraregionale</v>
          </cell>
          <cell r="C201">
            <v>0</v>
          </cell>
        </row>
        <row r="202">
          <cell r="A202" t="str">
            <v>BA0480</v>
          </cell>
          <cell r="B202" t="str">
            <v>B.2.A.1.3) - da pubblico (Aziende sanitarie pubbliche Extraregione) - Mobilità extraregionale</v>
          </cell>
          <cell r="C202">
            <v>0</v>
          </cell>
        </row>
        <row r="203">
          <cell r="A203" t="str">
            <v>BA0490</v>
          </cell>
          <cell r="B203" t="str">
            <v>B.2.A.2)   Acquisti servizi sanitari per farmaceutica</v>
          </cell>
          <cell r="C203">
            <v>0</v>
          </cell>
        </row>
        <row r="204">
          <cell r="A204" t="str">
            <v>BA0500</v>
          </cell>
          <cell r="B204" t="str">
            <v>B.2.A.2.1) - da convenzione</v>
          </cell>
          <cell r="C204">
            <v>0</v>
          </cell>
        </row>
        <row r="205">
          <cell r="A205" t="str">
            <v>BA0510</v>
          </cell>
          <cell r="B205" t="str">
            <v>B.2.A.2.2) - da pubblico (Aziende sanitarie pubbliche della Regione)- Mobilità intraregionale</v>
          </cell>
          <cell r="C205">
            <v>0</v>
          </cell>
        </row>
        <row r="206">
          <cell r="A206" t="str">
            <v>BA0520</v>
          </cell>
          <cell r="B206" t="str">
            <v>B.2.A.2.3) - da pubblico (Extraregione)</v>
          </cell>
          <cell r="C206">
            <v>0</v>
          </cell>
        </row>
        <row r="207">
          <cell r="A207" t="str">
            <v>BA0530</v>
          </cell>
          <cell r="B207" t="str">
            <v>B.2.A.3)   Acquisti servizi sanitari per assistenza specialistica ambulatoriale</v>
          </cell>
          <cell r="C207">
            <v>0</v>
          </cell>
        </row>
        <row r="208">
          <cell r="A208" t="str">
            <v>BA0540</v>
          </cell>
          <cell r="B208" t="str">
            <v>B.2.A.3.1) - da pubblico (Aziende sanitarie pubbliche della Regione)</v>
          </cell>
          <cell r="C208">
            <v>0</v>
          </cell>
        </row>
        <row r="209">
          <cell r="A209" t="str">
            <v>BA0541</v>
          </cell>
          <cell r="B209" t="str">
            <v>B.2.A.3.2) prestazioni di pronto soccorso  non seguite da ricovero - da pubblico (Aziende sanitarie pubbliche della Regione)</v>
          </cell>
          <cell r="C209">
            <v>0</v>
          </cell>
        </row>
        <row r="210">
          <cell r="A210" t="str">
            <v>BA0550</v>
          </cell>
          <cell r="B210" t="str">
            <v>B.2.A.3.3) - da pubblico (altri soggetti pubbl. della Regione)</v>
          </cell>
        </row>
        <row r="211">
          <cell r="A211" t="str">
            <v>BA0551</v>
          </cell>
          <cell r="B211" t="str">
            <v>B.2.A.3.4) prestazioni di pronto soccorso  non seguite da ricovero - da pubblico (altri soggetti pubbl. della Regione)</v>
          </cell>
          <cell r="C211">
            <v>0</v>
          </cell>
        </row>
        <row r="212">
          <cell r="A212" t="str">
            <v>BA0560</v>
          </cell>
          <cell r="B212" t="str">
            <v>B.2.A.3.5) - da pubblico (Extraregione)</v>
          </cell>
          <cell r="C212">
            <v>0</v>
          </cell>
        </row>
        <row r="213">
          <cell r="A213" t="str">
            <v>BA0561</v>
          </cell>
          <cell r="B213" t="str">
            <v>B.2.A.3.6) prestazioni di pronto soccorso  non seguite da ricovero - da pubblico (Extraregione)</v>
          </cell>
          <cell r="C213">
            <v>0</v>
          </cell>
        </row>
        <row r="214">
          <cell r="A214" t="str">
            <v>BA0570</v>
          </cell>
          <cell r="B214" t="str">
            <v>B.2.A.3.7) - da privato - Medici SUMAI</v>
          </cell>
          <cell r="C214">
            <v>0</v>
          </cell>
        </row>
        <row r="215">
          <cell r="A215" t="str">
            <v>BA0580</v>
          </cell>
          <cell r="B215" t="str">
            <v>B.2.A.3.8) - da privato</v>
          </cell>
          <cell r="C215">
            <v>0</v>
          </cell>
        </row>
        <row r="216">
          <cell r="A216" t="str">
            <v>BA0590</v>
          </cell>
          <cell r="B216" t="str">
            <v>B.2.A.3.8.A) Servizi sanitari per assistenza specialistica da IRCCS privati e Policlinici privati</v>
          </cell>
          <cell r="C216">
            <v>0</v>
          </cell>
        </row>
        <row r="217">
          <cell r="A217" t="str">
            <v>BA0591</v>
          </cell>
          <cell r="B217" t="str">
            <v>B.2.A.3.8.B) Servizi sanitari per prestazioni di pronto soccorso non seguite da ricovero - da IRCCS privati e Policlinici privati</v>
          </cell>
          <cell r="C217">
            <v>0</v>
          </cell>
        </row>
        <row r="218">
          <cell r="A218" t="str">
            <v>BA0600</v>
          </cell>
          <cell r="B218" t="str">
            <v>B.2.A.3.8.C) Servizi sanitari per assistenza specialistica da Ospedali Classificati privati</v>
          </cell>
          <cell r="C218">
            <v>0</v>
          </cell>
        </row>
        <row r="219">
          <cell r="A219" t="str">
            <v>BA0601</v>
          </cell>
          <cell r="B219" t="str">
            <v>B.2.A.3.8.D) Servizi sanitari per prestazioni di pronto soccorso non seguite da ricovero - da Ospedali Classificati privati</v>
          </cell>
          <cell r="C219">
            <v>0</v>
          </cell>
        </row>
        <row r="220">
          <cell r="A220" t="str">
            <v>BA0610</v>
          </cell>
          <cell r="B220" t="str">
            <v>B.2.A.3.8.E) Servizi sanitari per assistenza specialistica da Case di Cura private</v>
          </cell>
          <cell r="C220">
            <v>0</v>
          </cell>
        </row>
        <row r="221">
          <cell r="A221" t="str">
            <v>BA0611</v>
          </cell>
          <cell r="B221" t="str">
            <v>B.2.A.3.8.F) Servizi sanitari per prestazioni di pronto soccorso non seguite da ricovero - da Case di Cura private</v>
          </cell>
          <cell r="C221">
            <v>0</v>
          </cell>
        </row>
        <row r="222">
          <cell r="A222" t="str">
            <v>BA0620</v>
          </cell>
          <cell r="B222" t="str">
            <v>B.2.A.3.8.G) Servizi sanitari per assistenza specialistica da altri privati</v>
          </cell>
          <cell r="C222">
            <v>0</v>
          </cell>
        </row>
        <row r="223">
          <cell r="A223" t="str">
            <v>BA0621</v>
          </cell>
          <cell r="B223" t="str">
            <v>B.2.A.3.8.H) Servizi sanitari per prestazioni di pronto soccorso non seguite da ricovero - da altri privati</v>
          </cell>
          <cell r="C223">
            <v>0</v>
          </cell>
        </row>
        <row r="224">
          <cell r="A224" t="str">
            <v>BA0630</v>
          </cell>
          <cell r="B224" t="str">
            <v>B.2.A.3.9) - da privato per cittadini non residenti - Extraregione (mobilità attiva in compensazione)</v>
          </cell>
          <cell r="C224">
            <v>0</v>
          </cell>
        </row>
        <row r="225">
          <cell r="A225" t="str">
            <v>BA0631</v>
          </cell>
          <cell r="B225" t="str">
            <v>B.2.A.3.10) Servizi sanitari per prestazioni di pronto soccorso non seguite da ricovero - da privato per cittadini non residenti - Extraregione (mobilità attiva in compensazione)</v>
          </cell>
          <cell r="C225">
            <v>0</v>
          </cell>
        </row>
        <row r="226">
          <cell r="A226" t="str">
            <v>BA0640</v>
          </cell>
          <cell r="B226" t="str">
            <v>B.2.A.4)   Acquisti servizi sanitari per assistenza riabilitativa</v>
          </cell>
          <cell r="C226">
            <v>0</v>
          </cell>
        </row>
        <row r="227">
          <cell r="A227" t="str">
            <v>BA0650</v>
          </cell>
          <cell r="B227" t="str">
            <v>B.2.A.4.1) - da pubblico (Aziende sanitarie pubbliche della Regione)</v>
          </cell>
          <cell r="C227">
            <v>0</v>
          </cell>
        </row>
        <row r="228">
          <cell r="A228" t="str">
            <v>BA0660</v>
          </cell>
          <cell r="B228" t="str">
            <v>B.2.A.4.2) - da pubblico (altri soggetti pubbl. della Regione)</v>
          </cell>
          <cell r="C228">
            <v>0</v>
          </cell>
        </row>
        <row r="229">
          <cell r="A229" t="str">
            <v>BA0670</v>
          </cell>
          <cell r="B229" t="str">
            <v>B.2.A.4.3) - da pubblico (Extraregione) non soggetti a compensazione</v>
          </cell>
          <cell r="C229">
            <v>0</v>
          </cell>
        </row>
        <row r="230">
          <cell r="A230" t="str">
            <v>BA0680</v>
          </cell>
          <cell r="B230" t="str">
            <v>B.2.A.4.4) - da privato (intraregionale)</v>
          </cell>
          <cell r="C230">
            <v>0</v>
          </cell>
        </row>
        <row r="231">
          <cell r="A231" t="str">
            <v>BA0690</v>
          </cell>
          <cell r="B231" t="str">
            <v>B.2.A.4.5) - da privato (extraregionale)</v>
          </cell>
          <cell r="C231">
            <v>0</v>
          </cell>
        </row>
        <row r="232">
          <cell r="A232" t="str">
            <v>BA0700</v>
          </cell>
          <cell r="B232" t="str">
            <v>B.2.A.5)   Acquisti servizi sanitari per assistenza integrativa</v>
          </cell>
          <cell r="C232">
            <v>0</v>
          </cell>
        </row>
        <row r="233">
          <cell r="A233" t="str">
            <v>BA0710</v>
          </cell>
          <cell r="B233" t="str">
            <v>B.2.A.5.1) - da pubblico (Aziende sanitarie pubbliche della Regione)</v>
          </cell>
          <cell r="C233">
            <v>0</v>
          </cell>
        </row>
        <row r="234">
          <cell r="A234" t="str">
            <v>BA0720</v>
          </cell>
          <cell r="B234" t="str">
            <v>B.2.A.5.2) - da pubblico (altri soggetti pubbl. della Regione)</v>
          </cell>
          <cell r="C234">
            <v>0</v>
          </cell>
        </row>
        <row r="235">
          <cell r="A235" t="str">
            <v>BA0730</v>
          </cell>
          <cell r="B235" t="str">
            <v>B.2.A.5.3) - da pubblico (Extraregione)</v>
          </cell>
          <cell r="C235">
            <v>0</v>
          </cell>
        </row>
        <row r="236">
          <cell r="A236" t="str">
            <v>BA0740</v>
          </cell>
          <cell r="B236" t="str">
            <v>B.2.A.5.4) - da privato</v>
          </cell>
          <cell r="C236">
            <v>0</v>
          </cell>
        </row>
        <row r="237">
          <cell r="A237" t="str">
            <v>BA0750</v>
          </cell>
          <cell r="B237" t="str">
            <v>B.2.A.6)   Acquisti servizi sanitari per assistenza protesica</v>
          </cell>
          <cell r="C237">
            <v>0</v>
          </cell>
        </row>
        <row r="238">
          <cell r="A238" t="str">
            <v>BA0760</v>
          </cell>
          <cell r="B238" t="str">
            <v>B.2.A.6.1) - da pubblico (Aziende sanitarie pubbliche della Regione)</v>
          </cell>
          <cell r="C238">
            <v>0</v>
          </cell>
        </row>
        <row r="239">
          <cell r="A239" t="str">
            <v>BA0770</v>
          </cell>
          <cell r="B239" t="str">
            <v>B.2.A.6.2) - da pubblico (altri soggetti pubbl. della Regione)</v>
          </cell>
          <cell r="C239">
            <v>0</v>
          </cell>
        </row>
        <row r="240">
          <cell r="A240" t="str">
            <v>BA0780</v>
          </cell>
          <cell r="B240" t="str">
            <v>B.2.A.6.3) - da pubblico (Extraregione)</v>
          </cell>
        </row>
        <row r="241">
          <cell r="A241" t="str">
            <v>BA0790</v>
          </cell>
          <cell r="B241" t="str">
            <v>B.2.A.6.4) - da privato</v>
          </cell>
          <cell r="C241">
            <v>0</v>
          </cell>
        </row>
        <row r="242">
          <cell r="A242" t="str">
            <v>BA0800</v>
          </cell>
          <cell r="B242" t="str">
            <v>B.2.A.7)   Acquisti servizi sanitari per assistenza ospedaliera</v>
          </cell>
          <cell r="C242">
            <v>0</v>
          </cell>
        </row>
        <row r="243">
          <cell r="A243" t="str">
            <v>BA0810</v>
          </cell>
          <cell r="B243" t="str">
            <v>B.2.A.7.1) - da pubblico (Aziende sanitarie pubbliche della Regione)</v>
          </cell>
          <cell r="C243">
            <v>0</v>
          </cell>
        </row>
        <row r="244">
          <cell r="A244" t="str">
            <v>BA0820</v>
          </cell>
          <cell r="B244" t="str">
            <v>B.2.A.7.2) - da pubblico (altri soggetti pubbl. della Regione)</v>
          </cell>
          <cell r="C244">
            <v>0</v>
          </cell>
        </row>
        <row r="245">
          <cell r="A245" t="str">
            <v>BA0830</v>
          </cell>
          <cell r="B245" t="str">
            <v>B.2.A.7.3) - da pubblico (Extraregione)</v>
          </cell>
          <cell r="C245">
            <v>0</v>
          </cell>
        </row>
        <row r="246">
          <cell r="A246" t="str">
            <v>BA0840</v>
          </cell>
          <cell r="B246" t="str">
            <v>B.2.A.7.4) - da privato</v>
          </cell>
          <cell r="C246">
            <v>0</v>
          </cell>
        </row>
        <row r="247">
          <cell r="A247" t="str">
            <v>BA0850</v>
          </cell>
          <cell r="B247" t="str">
            <v>B.2.A.7.4.A) Servizi sanitari per assistenza ospedaliera da IRCCS privati e Policlinici privati</v>
          </cell>
          <cell r="C247">
            <v>0</v>
          </cell>
        </row>
        <row r="248">
          <cell r="A248" t="str">
            <v>BA0860</v>
          </cell>
          <cell r="B248" t="str">
            <v>B.2.A.7.4.B) Servizi sanitari per assistenza ospedaliera da Ospedali Classificati privati</v>
          </cell>
          <cell r="C248">
            <v>0</v>
          </cell>
        </row>
        <row r="249">
          <cell r="A249" t="str">
            <v>BA0870</v>
          </cell>
          <cell r="B249" t="str">
            <v>B.2.A.7.4.C) Servizi sanitari per assistenza ospedaliera da Case di Cura private</v>
          </cell>
          <cell r="C249">
            <v>0</v>
          </cell>
        </row>
        <row r="250">
          <cell r="A250" t="str">
            <v>BA0880</v>
          </cell>
          <cell r="B250" t="str">
            <v>B.2.A.7.4.D) Servizi sanitari per assistenza ospedaliera da altri privati</v>
          </cell>
          <cell r="C250">
            <v>0</v>
          </cell>
        </row>
        <row r="251">
          <cell r="A251" t="str">
            <v>BA0890</v>
          </cell>
          <cell r="B251" t="str">
            <v>B.2.A.7.5) - da privato per cittadini non residenti - Extraregione (mobilità attiva in compensazione)</v>
          </cell>
          <cell r="C251">
            <v>0</v>
          </cell>
        </row>
        <row r="252">
          <cell r="A252" t="str">
            <v>BA0900</v>
          </cell>
          <cell r="B252" t="str">
            <v>B.2.A.8)   Acquisto prestazioni di psichiatria residenziale e semiresidenziale</v>
          </cell>
          <cell r="C252">
            <v>423736.9</v>
          </cell>
        </row>
        <row r="253">
          <cell r="A253" t="str">
            <v>BA0910</v>
          </cell>
          <cell r="B253" t="str">
            <v>B.2.A.8.1) - da pubblico (Aziende sanitarie pubbliche della Regione)</v>
          </cell>
          <cell r="C253">
            <v>0</v>
          </cell>
        </row>
        <row r="254">
          <cell r="A254" t="str">
            <v>BA0920</v>
          </cell>
          <cell r="B254" t="str">
            <v>B.2.A.8.2) - da pubblico (altri soggetti pubbl. della Regione)</v>
          </cell>
          <cell r="C254">
            <v>0</v>
          </cell>
        </row>
        <row r="255">
          <cell r="A255" t="str">
            <v>BA0930</v>
          </cell>
          <cell r="B255" t="str">
            <v>B.2.A.8.3) - da pubblico (Extraregione) - non soggette a compensazione</v>
          </cell>
          <cell r="C255">
            <v>0</v>
          </cell>
        </row>
        <row r="256">
          <cell r="A256" t="str">
            <v>BA0940</v>
          </cell>
          <cell r="B256" t="str">
            <v>B.2.A.8.4) - da privato (intraregionale)</v>
          </cell>
          <cell r="C256">
            <v>380663.73</v>
          </cell>
        </row>
        <row r="257">
          <cell r="A257" t="str">
            <v>BA0950</v>
          </cell>
          <cell r="B257" t="str">
            <v>B.2.A.8.5) - da privato (extraregionale)</v>
          </cell>
          <cell r="C257">
            <v>43073.17</v>
          </cell>
        </row>
        <row r="258">
          <cell r="A258" t="str">
            <v>BA0960</v>
          </cell>
          <cell r="B258" t="str">
            <v>B.2.A.9)   Acquisto prestazioni di distribuzione farmaci File F</v>
          </cell>
          <cell r="C258">
            <v>0</v>
          </cell>
        </row>
        <row r="259">
          <cell r="A259" t="str">
            <v>BA0970</v>
          </cell>
          <cell r="B259" t="str">
            <v>B.2.A.9.1) - da pubblico (Aziende sanitarie pubbliche della Regione) - Mobilità intraregionale</v>
          </cell>
          <cell r="C259">
            <v>0</v>
          </cell>
        </row>
        <row r="260">
          <cell r="A260" t="str">
            <v>BA0980</v>
          </cell>
          <cell r="B260" t="str">
            <v>B.2.A.9.2) - da pubblico (altri soggetti pubbl. della Regione)</v>
          </cell>
        </row>
        <row r="261">
          <cell r="A261" t="str">
            <v>BA0990</v>
          </cell>
          <cell r="B261" t="str">
            <v>B.2.A.9.3) - da pubblico (Extraregione)</v>
          </cell>
          <cell r="C261">
            <v>0</v>
          </cell>
        </row>
        <row r="262">
          <cell r="A262" t="str">
            <v>BA1000</v>
          </cell>
          <cell r="B262" t="str">
            <v>B.2.A.9.4) - da privato (intraregionale)</v>
          </cell>
          <cell r="C262">
            <v>0</v>
          </cell>
        </row>
        <row r="263">
          <cell r="A263" t="str">
            <v>BA1010</v>
          </cell>
          <cell r="B263" t="str">
            <v>B.2.A.9.5) - da privato (extraregionale)</v>
          </cell>
          <cell r="C263">
            <v>0</v>
          </cell>
        </row>
        <row r="264">
          <cell r="A264" t="str">
            <v>BA1020</v>
          </cell>
          <cell r="B264" t="str">
            <v>B.2.A.9.6) - da privato per cittadini non residenti - Extraregione (mobilità attiva in compensazione)</v>
          </cell>
          <cell r="C264">
            <v>0</v>
          </cell>
        </row>
        <row r="265">
          <cell r="A265" t="str">
            <v>BA1030</v>
          </cell>
          <cell r="B265" t="str">
            <v>B.2.A.10)   Acquisto prestazioni termali in convenzione</v>
          </cell>
          <cell r="C265">
            <v>0</v>
          </cell>
        </row>
        <row r="266">
          <cell r="A266" t="str">
            <v>BA1040</v>
          </cell>
          <cell r="B266" t="str">
            <v>B.2.A.10.1) - da pubblico (Aziende sanitarie pubbliche della Regione) - Mobilità intraregionale</v>
          </cell>
          <cell r="C266">
            <v>0</v>
          </cell>
        </row>
        <row r="267">
          <cell r="A267" t="str">
            <v>BA1050</v>
          </cell>
          <cell r="B267" t="str">
            <v>B.2.A.10.2) - da pubblico (altri soggetti pubbl. della Regione)</v>
          </cell>
        </row>
        <row r="268">
          <cell r="A268" t="str">
            <v>BA1060</v>
          </cell>
          <cell r="B268" t="str">
            <v>B.2.A.10.3) - da pubblico (Extraregione)</v>
          </cell>
          <cell r="C268">
            <v>0</v>
          </cell>
        </row>
        <row r="269">
          <cell r="A269" t="str">
            <v>BA1070</v>
          </cell>
          <cell r="B269" t="str">
            <v>B.2.A.10.4) - da privato</v>
          </cell>
          <cell r="C269">
            <v>0</v>
          </cell>
        </row>
        <row r="270">
          <cell r="A270" t="str">
            <v>BA1080</v>
          </cell>
          <cell r="B270" t="str">
            <v>B.2.A.10.5) - da privato per cittadini non residenti - Extraregione (mobilità attiva in compensazione)</v>
          </cell>
          <cell r="C270">
            <v>0</v>
          </cell>
        </row>
        <row r="271">
          <cell r="A271" t="str">
            <v>BA1090</v>
          </cell>
          <cell r="B271" t="str">
            <v>B.2.A.11)   Acquisto prestazioni di trasporto sanitario</v>
          </cell>
          <cell r="C271">
            <v>0</v>
          </cell>
        </row>
        <row r="272">
          <cell r="A272" t="str">
            <v>BA1100</v>
          </cell>
          <cell r="B272" t="str">
            <v>B.2.A.11.1) - da pubblico (Aziende sanitarie pubbliche della Regione) - Mobilità intraregionale</v>
          </cell>
          <cell r="C272">
            <v>0</v>
          </cell>
        </row>
        <row r="273">
          <cell r="A273" t="str">
            <v>BA1110</v>
          </cell>
          <cell r="B273" t="str">
            <v>B.2.A.11.2) - da pubblico (altri soggetti pubbl. della Regione)</v>
          </cell>
          <cell r="C273">
            <v>0</v>
          </cell>
        </row>
        <row r="274">
          <cell r="A274" t="str">
            <v>BA1120</v>
          </cell>
          <cell r="B274" t="str">
            <v>B.2.A.11.3) - da pubblico (Extraregione)</v>
          </cell>
          <cell r="C274">
            <v>0</v>
          </cell>
        </row>
        <row r="275">
          <cell r="A275" t="str">
            <v>BA1130</v>
          </cell>
          <cell r="B275" t="str">
            <v>B.2.A.11.4) - da privato</v>
          </cell>
          <cell r="C275">
            <v>0</v>
          </cell>
        </row>
        <row r="276">
          <cell r="A276" t="str">
            <v>BA1140</v>
          </cell>
          <cell r="B276" t="str">
            <v>B.2.A.12)   Acquisto prestazioni Socio-Sanitarie a rilevanza sanitaria</v>
          </cell>
          <cell r="C276">
            <v>21596741.059999999</v>
          </cell>
        </row>
        <row r="277">
          <cell r="A277" t="str">
            <v>BA1150</v>
          </cell>
          <cell r="B277" t="str">
            <v>B.2.A.12.1) - da pubblico (Aziende sanitarie pubbliche della Regione) - Mobilità intraregionale</v>
          </cell>
          <cell r="C277">
            <v>0</v>
          </cell>
        </row>
        <row r="278">
          <cell r="A278" t="str">
            <v>BA1151</v>
          </cell>
          <cell r="B278" t="str">
            <v>B.2.A.12.1.A) Assistenza domiciliare integrata (ADI)</v>
          </cell>
          <cell r="C278">
            <v>0</v>
          </cell>
        </row>
        <row r="279">
          <cell r="A279" t="str">
            <v>BA1152</v>
          </cell>
          <cell r="B279" t="str">
            <v>B.2.A.12.1.B) Altre prestazioni socio-sanitarie a rilevanza sanitaria</v>
          </cell>
          <cell r="C279">
            <v>0</v>
          </cell>
        </row>
        <row r="280">
          <cell r="A280" t="str">
            <v>BA1160</v>
          </cell>
          <cell r="B280" t="str">
            <v>B.2.A.12.2) - da pubblico (altri soggetti pubblici della Regione)</v>
          </cell>
          <cell r="C280">
            <v>0</v>
          </cell>
        </row>
        <row r="281">
          <cell r="A281" t="str">
            <v>BA1160a</v>
          </cell>
          <cell r="B281" t="str">
            <v>B.2.A.12.2.A) Residenzialità anziani</v>
          </cell>
          <cell r="C281">
            <v>0</v>
          </cell>
        </row>
        <row r="282">
          <cell r="A282" t="str">
            <v>BA1160b</v>
          </cell>
          <cell r="B282" t="str">
            <v>B.2.A.12.2.B) Residenzialità disabili</v>
          </cell>
          <cell r="C282">
            <v>0</v>
          </cell>
        </row>
        <row r="283">
          <cell r="A283" t="str">
            <v>BA1160c</v>
          </cell>
          <cell r="B283" t="str">
            <v>B.2.A.12.2.C) Centri diurni per disabili</v>
          </cell>
          <cell r="C283">
            <v>0</v>
          </cell>
        </row>
        <row r="284">
          <cell r="A284" t="str">
            <v>BA1160d</v>
          </cell>
          <cell r="B284" t="str">
            <v>B.2.A.12.2.D) Hospice</v>
          </cell>
          <cell r="C284">
            <v>0</v>
          </cell>
        </row>
        <row r="285">
          <cell r="A285" t="str">
            <v>BA1160e</v>
          </cell>
          <cell r="B285" t="str">
            <v>B.2.A.12.2.E) Altro</v>
          </cell>
          <cell r="C285">
            <v>0</v>
          </cell>
        </row>
        <row r="286">
          <cell r="A286" t="str">
            <v>BA1161</v>
          </cell>
          <cell r="B286" t="str">
            <v>B.2.A.12.3) - da pubblico  (Extraregione) - Acquisto di Altre prestazioni sociosanitarie a rilevanza sanitaria erogate a soggetti pubblici Extraregione</v>
          </cell>
          <cell r="C286">
            <v>0</v>
          </cell>
        </row>
        <row r="287">
          <cell r="A287" t="str">
            <v>BA1170</v>
          </cell>
          <cell r="B287" t="str">
            <v>B.2.A.12.4) - da pubblico (Extraregione) non soggette a compensazione</v>
          </cell>
          <cell r="C287">
            <v>0</v>
          </cell>
        </row>
        <row r="288">
          <cell r="A288" t="str">
            <v>BA1180</v>
          </cell>
          <cell r="B288" t="str">
            <v>B.2.A.12.5) - da privato (intraregionale)</v>
          </cell>
          <cell r="C288">
            <v>21596741.059999999</v>
          </cell>
        </row>
        <row r="289">
          <cell r="A289" t="str">
            <v>BA1180a</v>
          </cell>
          <cell r="B289" t="str">
            <v>B.2.A.12.5.A) Residenzialità anziani</v>
          </cell>
          <cell r="C289">
            <v>0</v>
          </cell>
        </row>
        <row r="290">
          <cell r="A290" t="str">
            <v>BA1180b</v>
          </cell>
          <cell r="B290" t="str">
            <v>B.2.A.12.5.B) Residenzialità disabili</v>
          </cell>
          <cell r="C290">
            <v>2567720.5699999998</v>
          </cell>
        </row>
        <row r="291">
          <cell r="A291" t="str">
            <v>BA1180c</v>
          </cell>
          <cell r="B291" t="str">
            <v>B.2.A.12.5.C) Centri diurni per disabili</v>
          </cell>
          <cell r="C291">
            <v>9636161.6400000006</v>
          </cell>
        </row>
        <row r="292">
          <cell r="A292" t="str">
            <v>BA1180d</v>
          </cell>
          <cell r="B292" t="str">
            <v>B.2.A.12.5.D) Hospice</v>
          </cell>
          <cell r="C292">
            <v>0</v>
          </cell>
        </row>
        <row r="293">
          <cell r="A293" t="str">
            <v>BA1180e</v>
          </cell>
          <cell r="B293" t="str">
            <v>B.2.A.12.5.E) Altro</v>
          </cell>
          <cell r="C293">
            <v>9392858.8499999996</v>
          </cell>
        </row>
        <row r="294">
          <cell r="A294" t="str">
            <v>BA1190</v>
          </cell>
          <cell r="B294" t="str">
            <v>B.2.A.12.6) - da privato (extraregionale)</v>
          </cell>
          <cell r="C294">
            <v>0</v>
          </cell>
        </row>
        <row r="295">
          <cell r="A295" t="str">
            <v>BA1200</v>
          </cell>
          <cell r="B295" t="str">
            <v>B.2.A.13)  Compartecipazione al personale per att. libero-prof. (intramoenia)</v>
          </cell>
          <cell r="C295">
            <v>0</v>
          </cell>
        </row>
        <row r="296">
          <cell r="A296" t="str">
            <v>BA1210</v>
          </cell>
          <cell r="B296" t="str">
            <v>B.2.A.13.1)  Compartecipazione al personale per att. libero professionale intramoenia - Area ospedaliera</v>
          </cell>
          <cell r="C296">
            <v>0</v>
          </cell>
        </row>
        <row r="297">
          <cell r="A297" t="str">
            <v>BA1220</v>
          </cell>
          <cell r="B297" t="str">
            <v>B.2.A.13.2)  Compartecipazione al personale per att. libero professionale intramoenia- Area specialistica</v>
          </cell>
          <cell r="C297">
            <v>0</v>
          </cell>
        </row>
        <row r="298">
          <cell r="A298" t="str">
            <v>BA1230</v>
          </cell>
          <cell r="B298" t="str">
            <v>B.2.A.13.3)  Compartecipazione al personale per att. libero professionale intramoenia - Area sanità pubblica</v>
          </cell>
          <cell r="C298">
            <v>0</v>
          </cell>
        </row>
        <row r="299">
          <cell r="A299" t="str">
            <v>BA1240</v>
          </cell>
          <cell r="B299" t="str">
            <v>B.2.A.13.4)  Compartecipazione al personale per att. libero professionale intramoenia - Consulenze (ex art. 55 c.1 lett. c), d) ed ex Art. 57-58)</v>
          </cell>
          <cell r="C299">
            <v>0</v>
          </cell>
        </row>
        <row r="300">
          <cell r="A300" t="str">
            <v>BA1250</v>
          </cell>
          <cell r="B300" t="str">
            <v>B.2.A.13.5)  Compartecipazione al personale per att. libero professionale intramoenia - Consulenze (ex art. 55 c.1 lett. c), d) ed ex Art. 57-58) (Aziende sanitarie pubbliche della Regione)</v>
          </cell>
          <cell r="C300">
            <v>0</v>
          </cell>
        </row>
        <row r="301">
          <cell r="A301" t="str">
            <v>BA1260</v>
          </cell>
          <cell r="B301" t="str">
            <v>B.2.A.13.6)  Compartecipazione al personale per att. libero professionale intramoenia - Altro</v>
          </cell>
          <cell r="C301">
            <v>0</v>
          </cell>
        </row>
        <row r="302">
          <cell r="A302" t="str">
            <v>BA1270</v>
          </cell>
          <cell r="B302" t="str">
            <v>B.2.A.13.7)  Compartecipazione al personale per att. libero  professionale intramoenia - Altro (Aziende sanitarie pubbliche della Regione)</v>
          </cell>
          <cell r="C302">
            <v>0</v>
          </cell>
        </row>
        <row r="303">
          <cell r="A303" t="str">
            <v>BA1280</v>
          </cell>
          <cell r="B303" t="str">
            <v>B.2.A.14)  Rimborsi, assegni e contributi sanitari</v>
          </cell>
          <cell r="C303">
            <v>1207725.3600000001</v>
          </cell>
        </row>
        <row r="304">
          <cell r="A304" t="str">
            <v>BA1290</v>
          </cell>
          <cell r="B304" t="str">
            <v>B.2.A.14.1)  Contributi ad associazioni di volontariato</v>
          </cell>
          <cell r="C304">
            <v>0</v>
          </cell>
        </row>
        <row r="305">
          <cell r="A305" t="str">
            <v>BA1300</v>
          </cell>
          <cell r="B305" t="str">
            <v>B.2.A.14.2)  Rimborsi per cure all'estero</v>
          </cell>
          <cell r="C305">
            <v>0</v>
          </cell>
        </row>
        <row r="306">
          <cell r="A306" t="str">
            <v>BA1310</v>
          </cell>
          <cell r="B306" t="str">
            <v>B.2.A.14.3)  Contributi a società partecipate e/o enti dipendenti della Regione</v>
          </cell>
          <cell r="C306">
            <v>0</v>
          </cell>
        </row>
        <row r="307">
          <cell r="A307" t="str">
            <v>BA1320</v>
          </cell>
          <cell r="B307" t="str">
            <v>B.2.A.14.4)  Contributo Legge 210/92</v>
          </cell>
          <cell r="C307">
            <v>0</v>
          </cell>
        </row>
        <row r="308">
          <cell r="A308" t="str">
            <v>BA1330</v>
          </cell>
          <cell r="B308" t="str">
            <v>B.2.A.14.5)  Altri rimborsi, assegni e contributi</v>
          </cell>
          <cell r="C308">
            <v>1207725.3600000001</v>
          </cell>
        </row>
        <row r="309">
          <cell r="A309" t="str">
            <v>BA1340</v>
          </cell>
          <cell r="B309" t="str">
            <v>B.2.A.14.6)  Rimborsi, assegni e contributi v/Aziende sanitarie pubbliche della Regione</v>
          </cell>
          <cell r="C309">
            <v>0</v>
          </cell>
        </row>
        <row r="310">
          <cell r="A310" t="str">
            <v>BA1341</v>
          </cell>
          <cell r="B310" t="str">
            <v>B.2.A.14.7)  Rimborsi, assegni e contributi v/Regione - GSA - Azienda Zero</v>
          </cell>
          <cell r="C310">
            <v>0</v>
          </cell>
        </row>
        <row r="311">
          <cell r="A311" t="str">
            <v>BA1350</v>
          </cell>
          <cell r="B311" t="str">
            <v>B.2.A.15)  Consulenze, Collaborazioni,  Interinale e altre prestazioni di lavoro sanitarie e sociosanitarie</v>
          </cell>
          <cell r="C311">
            <v>236666.94</v>
          </cell>
        </row>
        <row r="312">
          <cell r="A312" t="str">
            <v>BA1360</v>
          </cell>
          <cell r="B312" t="str">
            <v>B.2.A.15.1) Consulenze sanitarie e sociosanitarieda Aziende sanitarie pubbliche della Regione</v>
          </cell>
          <cell r="C312">
            <v>0</v>
          </cell>
        </row>
        <row r="313">
          <cell r="A313" t="str">
            <v>BA1370</v>
          </cell>
          <cell r="B313" t="str">
            <v>B.2.A.15.2) Consulenze sanitarie e sociosanitarie da terzi - Altri soggetti pubblici</v>
          </cell>
          <cell r="C313">
            <v>0</v>
          </cell>
        </row>
        <row r="314">
          <cell r="A314" t="str">
            <v>BA1380</v>
          </cell>
          <cell r="B314" t="str">
            <v>B.2.A.15.3) Consulenze, Collaborazioni,  Interinale e altre prestazioni di lavoro sanitarie e sociosanitarie da privato</v>
          </cell>
          <cell r="C314">
            <v>236666.94</v>
          </cell>
        </row>
        <row r="315">
          <cell r="A315" t="str">
            <v>BA1390</v>
          </cell>
          <cell r="B315" t="str">
            <v>B.2.A.15.3.A) Consulenze sanitarie da privato - articolo 55, comma 2, CCNL 8 giugno 2000</v>
          </cell>
          <cell r="C315">
            <v>0</v>
          </cell>
        </row>
        <row r="316">
          <cell r="A316" t="str">
            <v>BA1400</v>
          </cell>
          <cell r="B316" t="str">
            <v>B.2.A.15.3.B) Altre consulenze sanitarie e sociosanitarie da privato</v>
          </cell>
          <cell r="C316">
            <v>236666.94</v>
          </cell>
        </row>
        <row r="317">
          <cell r="A317" t="str">
            <v>BA1410</v>
          </cell>
          <cell r="B317" t="str">
            <v>B.2.A.15.3.C) Collaborazioni coordinate e continuative sanitarie e sociosanitarie da privato</v>
          </cell>
          <cell r="C317">
            <v>0</v>
          </cell>
        </row>
        <row r="318">
          <cell r="A318" t="str">
            <v>BA1420</v>
          </cell>
          <cell r="B318" t="str">
            <v xml:space="preserve">B.2.A.15.3.D) Indennità a personale universitario - area sanitaria </v>
          </cell>
          <cell r="C318">
            <v>0</v>
          </cell>
        </row>
        <row r="319">
          <cell r="A319" t="str">
            <v>BA1430</v>
          </cell>
          <cell r="B319" t="str">
            <v xml:space="preserve">B.2.A.15.3.E) Lavoro interinale - area sanitaria </v>
          </cell>
          <cell r="C319">
            <v>0</v>
          </cell>
        </row>
        <row r="320">
          <cell r="A320" t="str">
            <v>BA1440</v>
          </cell>
          <cell r="B320" t="str">
            <v xml:space="preserve">B.2.A.15.3.F) Altre collaborazioni e prestazioni di lavoro - area sanitaria </v>
          </cell>
          <cell r="C320">
            <v>0</v>
          </cell>
        </row>
        <row r="321">
          <cell r="A321" t="str">
            <v>BA1450</v>
          </cell>
          <cell r="B321" t="str">
            <v>B.2.A.15.4) Rimborso oneri stipendiali del personale sanitario in comando</v>
          </cell>
          <cell r="C321">
            <v>0</v>
          </cell>
        </row>
        <row r="322">
          <cell r="A322" t="str">
            <v>BA1460</v>
          </cell>
          <cell r="B322" t="str">
            <v>B.2.A.15.4.A) Rimborso oneri stipendiali personale sanitario in comando da Aziende sanitarie pubbliche della Regione</v>
          </cell>
          <cell r="C322">
            <v>0</v>
          </cell>
        </row>
        <row r="323">
          <cell r="A323" t="str">
            <v>BA1470</v>
          </cell>
          <cell r="B323" t="str">
            <v>B.2.A.15.4.B) Rimborso oneri stipendiali personale sanitario in comando da Regioni, soggetti pubblici e da Università</v>
          </cell>
          <cell r="C323">
            <v>0</v>
          </cell>
        </row>
        <row r="324">
          <cell r="A324" t="str">
            <v>BA1480</v>
          </cell>
          <cell r="B324" t="str">
            <v>B.2.A.15.4.C) Rimborso oneri stipendiali personale sanitario in comando da aziende di altre Regioni (Extraregione)</v>
          </cell>
          <cell r="C324">
            <v>0</v>
          </cell>
        </row>
        <row r="325">
          <cell r="A325" t="str">
            <v>BA1490</v>
          </cell>
          <cell r="B325" t="str">
            <v>B.2.A.16) Altri servizi sanitari e sociosanitari a rilevanza sanitaria</v>
          </cell>
          <cell r="C325">
            <v>1500</v>
          </cell>
        </row>
        <row r="326">
          <cell r="A326" t="str">
            <v>BA1500</v>
          </cell>
          <cell r="B326" t="str">
            <v>B.2.A.16.1)  Altri servizi sanitari e sociosanitari a rilevanza sanitaria da pubblico - Aziende sanitarie pubbliche della Regione</v>
          </cell>
          <cell r="C326">
            <v>1500</v>
          </cell>
        </row>
        <row r="327">
          <cell r="A327" t="str">
            <v>BA1510</v>
          </cell>
          <cell r="B327" t="str">
            <v>B.2.A.16.2)  Altri servizi sanitari e sociosanitari  a rilevanza sanitaria da pubblico - Altri soggetti pubblici della Regione</v>
          </cell>
          <cell r="C327">
            <v>0</v>
          </cell>
        </row>
        <row r="328">
          <cell r="A328" t="str">
            <v>BA1520</v>
          </cell>
          <cell r="B328" t="str">
            <v>B.2.A.16.3) Altri servizi sanitari e sociosanitari a rilevanza sanitaria da pubblico (Extraregione)</v>
          </cell>
          <cell r="C328">
            <v>0</v>
          </cell>
        </row>
        <row r="329">
          <cell r="A329" t="str">
            <v>BA1530</v>
          </cell>
          <cell r="B329" t="str">
            <v>B.2.A.16.4)  Altri servizi sanitari da privato</v>
          </cell>
          <cell r="C329">
            <v>0</v>
          </cell>
        </row>
        <row r="330">
          <cell r="A330" t="str">
            <v>BA1530a</v>
          </cell>
          <cell r="B330" t="str">
            <v>B.2.A.16.4.1)  Altri servizi sanitari da privato - SPERIMENTAZIONI</v>
          </cell>
          <cell r="C330">
            <v>0</v>
          </cell>
        </row>
        <row r="331">
          <cell r="A331" t="str">
            <v>BA1530b</v>
          </cell>
          <cell r="B331" t="str">
            <v>B.2.A.16.4.2)  Altri servizi sanitari da privato - SERVICE</v>
          </cell>
          <cell r="C331">
            <v>0</v>
          </cell>
        </row>
        <row r="332">
          <cell r="A332" t="str">
            <v>BA1530z</v>
          </cell>
          <cell r="B332" t="str">
            <v>B.2.A.16.4.2.A)  Altri servizi sanitari da privato - SERVIZIO OSSIGENO</v>
          </cell>
          <cell r="C332">
            <v>0</v>
          </cell>
        </row>
        <row r="333">
          <cell r="A333" t="str">
            <v>BA1530y</v>
          </cell>
          <cell r="B333" t="str">
            <v>B.2.A.16.4.2.B)  Altri servizi sanitari da privato - SERVICE - ALTRO</v>
          </cell>
          <cell r="C333">
            <v>0</v>
          </cell>
        </row>
        <row r="334">
          <cell r="A334" t="str">
            <v>BA1530c</v>
          </cell>
          <cell r="B334" t="str">
            <v>B.2.A.16.4.3)  Altri servizi sanitari da privato - DPC</v>
          </cell>
          <cell r="C334">
            <v>0</v>
          </cell>
        </row>
        <row r="335">
          <cell r="A335" t="str">
            <v>BA1530d</v>
          </cell>
          <cell r="B335" t="str">
            <v>B.2.A.16.4.4)  Altri servizi sanitari da privato - ALTRO</v>
          </cell>
          <cell r="C335">
            <v>0</v>
          </cell>
        </row>
        <row r="336">
          <cell r="A336" t="str">
            <v>BA1540</v>
          </cell>
          <cell r="B336" t="str">
            <v>B.2.A.16.5)  Costi per servizi sanitari - Mobilità internazionale passiva</v>
          </cell>
          <cell r="C336">
            <v>0</v>
          </cell>
        </row>
        <row r="337">
          <cell r="A337" t="str">
            <v>BA1541</v>
          </cell>
          <cell r="B337" t="str">
            <v>B.2.A.16.6)  Costi per servizi sanitari - Mobilità internazionale passiva rilevata dalle ASL</v>
          </cell>
          <cell r="C337">
            <v>0</v>
          </cell>
        </row>
        <row r="338">
          <cell r="A338" t="str">
            <v>BA1542</v>
          </cell>
          <cell r="B338" t="str">
            <v>B.2.A.16.7) Costi per prestazioni sanitarie erogate da aziende sanitarie estere (fatturate direttamente)</v>
          </cell>
          <cell r="C338">
            <v>0</v>
          </cell>
        </row>
        <row r="339">
          <cell r="A339" t="str">
            <v>BA1550</v>
          </cell>
          <cell r="B339" t="str">
            <v>B.2.A.17) Costi GSA per differenziale saldo mobilità interregionale</v>
          </cell>
          <cell r="C339">
            <v>0</v>
          </cell>
        </row>
        <row r="340">
          <cell r="A340" t="str">
            <v>BA1560</v>
          </cell>
          <cell r="B340" t="str">
            <v>B.2.B) Acquisti di servizi non sanitari</v>
          </cell>
          <cell r="C340">
            <v>469761.46</v>
          </cell>
        </row>
        <row r="341">
          <cell r="A341" t="str">
            <v>BA1570</v>
          </cell>
          <cell r="B341" t="str">
            <v>B.2.B.1) Servizi non sanitari</v>
          </cell>
          <cell r="C341">
            <v>426312.45</v>
          </cell>
        </row>
        <row r="342">
          <cell r="A342" t="str">
            <v>BA1580</v>
          </cell>
          <cell r="B342" t="str">
            <v>B.2.B.1.1)   Lavanderia</v>
          </cell>
          <cell r="C342">
            <v>0</v>
          </cell>
        </row>
        <row r="343">
          <cell r="A343" t="str">
            <v>BA1590</v>
          </cell>
          <cell r="B343" t="str">
            <v>B.2.B.1.2)   Pulizia</v>
          </cell>
          <cell r="C343">
            <v>55942</v>
          </cell>
        </row>
        <row r="344">
          <cell r="A344" t="str">
            <v>BA1600</v>
          </cell>
          <cell r="B344" t="str">
            <v>B.2.B.1.3)   Mensa</v>
          </cell>
          <cell r="C344">
            <v>28794.35</v>
          </cell>
        </row>
        <row r="345">
          <cell r="A345" t="str">
            <v>BA1601</v>
          </cell>
          <cell r="B345" t="str">
            <v>B.2.B.1.3.A)   Mensa dipendenti</v>
          </cell>
          <cell r="C345">
            <v>10031.35</v>
          </cell>
        </row>
        <row r="346">
          <cell r="A346" t="str">
            <v>BA1602</v>
          </cell>
          <cell r="B346" t="str">
            <v>B.2.B.1.3.B)   Mensa degenti</v>
          </cell>
          <cell r="C346">
            <v>18763</v>
          </cell>
        </row>
        <row r="347">
          <cell r="A347" t="str">
            <v>BA1610</v>
          </cell>
          <cell r="B347" t="str">
            <v>B.2.B.1.4)   Riscaldamento</v>
          </cell>
          <cell r="C347">
            <v>0</v>
          </cell>
        </row>
        <row r="348">
          <cell r="A348" t="str">
            <v>BA1620</v>
          </cell>
          <cell r="B348" t="str">
            <v>B.2.B.1.5)   Servizi di assistenza informatica</v>
          </cell>
          <cell r="C348">
            <v>0</v>
          </cell>
        </row>
        <row r="349">
          <cell r="A349" t="str">
            <v>BA1630</v>
          </cell>
          <cell r="B349" t="str">
            <v>B.2.B.1.6)   Servizi trasporti (non sanitari)</v>
          </cell>
          <cell r="C349">
            <v>95647.1</v>
          </cell>
        </row>
        <row r="350">
          <cell r="A350" t="str">
            <v>BA1640</v>
          </cell>
          <cell r="B350" t="str">
            <v>B.2.B.1.7)   Smaltimento rifiuti</v>
          </cell>
          <cell r="C350">
            <v>0</v>
          </cell>
        </row>
        <row r="351">
          <cell r="A351" t="str">
            <v>BA1650</v>
          </cell>
          <cell r="B351" t="str">
            <v>B.2.B.1.8)   Utenze telefoniche</v>
          </cell>
          <cell r="C351">
            <v>0</v>
          </cell>
        </row>
        <row r="352">
          <cell r="A352" t="str">
            <v>BA1660</v>
          </cell>
          <cell r="B352" t="str">
            <v>B.2.B.1.9)   Utenze elettricità</v>
          </cell>
          <cell r="C352">
            <v>0</v>
          </cell>
        </row>
        <row r="353">
          <cell r="A353" t="str">
            <v>BA1670</v>
          </cell>
          <cell r="B353" t="str">
            <v>B.2.B.1.10)   Altre utenze</v>
          </cell>
          <cell r="C353">
            <v>0</v>
          </cell>
        </row>
        <row r="354">
          <cell r="A354" t="str">
            <v>BA1680</v>
          </cell>
          <cell r="B354" t="str">
            <v>B.2.B.1.11)  Premi di assicurazione</v>
          </cell>
          <cell r="C354">
            <v>17429</v>
          </cell>
        </row>
        <row r="355">
          <cell r="A355" t="str">
            <v>BA1690</v>
          </cell>
          <cell r="B355" t="str">
            <v>B.2.B.1.11.A)  Premi di assicurazione - R.C. Professionale</v>
          </cell>
          <cell r="C355">
            <v>0</v>
          </cell>
        </row>
        <row r="356">
          <cell r="A356" t="str">
            <v>BA1700</v>
          </cell>
          <cell r="B356" t="str">
            <v>B.2.B.1.11.B)  Premi di assicurazione - Altri premi assicurativi</v>
          </cell>
          <cell r="C356">
            <v>17429</v>
          </cell>
        </row>
        <row r="357">
          <cell r="A357" t="str">
            <v>BA1710</v>
          </cell>
          <cell r="B357" t="str">
            <v>B.2.B.1.12) Altri servizi non sanitari</v>
          </cell>
          <cell r="C357">
            <v>228500</v>
          </cell>
        </row>
        <row r="358">
          <cell r="A358" t="str">
            <v>BA1720</v>
          </cell>
          <cell r="B358" t="str">
            <v>B.2.B.1.12.A) Altri servizi non sanitari da pubblico (Aziende sanitarie pubbliche della Regione)</v>
          </cell>
          <cell r="C358">
            <v>0</v>
          </cell>
        </row>
        <row r="359">
          <cell r="A359" t="str">
            <v>BA1730</v>
          </cell>
          <cell r="B359" t="str">
            <v>B.2.B.1.12.B) Altri servizi non sanitari da altri soggetti pubblici</v>
          </cell>
          <cell r="C359">
            <v>0</v>
          </cell>
        </row>
        <row r="360">
          <cell r="A360" t="str">
            <v>BA1740</v>
          </cell>
          <cell r="B360" t="str">
            <v>B.2.B.1.12.C) Altri servizi non sanitari da privato</v>
          </cell>
          <cell r="C360">
            <v>228500</v>
          </cell>
        </row>
        <row r="361">
          <cell r="A361" t="str">
            <v>BA1740a</v>
          </cell>
          <cell r="B361" t="str">
            <v>B.2.B.1.12.C.1) Altri servizi non sanitari esternalizzati (1)</v>
          </cell>
          <cell r="C361">
            <v>0</v>
          </cell>
        </row>
        <row r="362">
          <cell r="A362" t="str">
            <v>BA1740b</v>
          </cell>
          <cell r="B362" t="str">
            <v>B.2.B.1.12.C.2) Altri servizi non sanitari da privato: altro (2)</v>
          </cell>
          <cell r="C362">
            <v>228500</v>
          </cell>
        </row>
        <row r="363">
          <cell r="A363" t="str">
            <v>BA1750</v>
          </cell>
          <cell r="B363" t="str">
            <v>B.2.B.2)  Consulenze, Collaborazioni, Interinale e altre prestazioni di lavoro non sanitarie</v>
          </cell>
          <cell r="C363">
            <v>30449.01</v>
          </cell>
        </row>
        <row r="364">
          <cell r="A364" t="str">
            <v>BA1760</v>
          </cell>
          <cell r="B364" t="str">
            <v>B.2.B.2.1) Consulenze non sanitarie da Aziende sanitarie pubbliche della Regione</v>
          </cell>
          <cell r="C364">
            <v>0</v>
          </cell>
        </row>
        <row r="365">
          <cell r="A365" t="str">
            <v>BA1770</v>
          </cell>
          <cell r="B365" t="str">
            <v>B.2.B.2.2) Consulenze non sanitarie da Terzi - Altri soggetti pubblici</v>
          </cell>
          <cell r="C365">
            <v>0</v>
          </cell>
        </row>
        <row r="366">
          <cell r="A366" t="str">
            <v>BA1780</v>
          </cell>
          <cell r="B366" t="str">
            <v>B.2.B.2.3) Consulenze, Collaborazioni, Interinale e altre prestazioni di lavoro non sanitarie da privato</v>
          </cell>
          <cell r="C366">
            <v>0</v>
          </cell>
        </row>
        <row r="367">
          <cell r="A367" t="str">
            <v>BA1790</v>
          </cell>
          <cell r="B367" t="str">
            <v>B.2.B.2.3.A) Consulenze non sanitarie da privato</v>
          </cell>
          <cell r="C367">
            <v>0</v>
          </cell>
        </row>
        <row r="368">
          <cell r="A368" t="str">
            <v>BA1800</v>
          </cell>
          <cell r="B368" t="str">
            <v>B.2.B.2.3.B) Collaborazioni coordinate e continuative non sanitarie da privato</v>
          </cell>
          <cell r="C368">
            <v>0</v>
          </cell>
        </row>
        <row r="369">
          <cell r="A369" t="str">
            <v>BA1810</v>
          </cell>
          <cell r="B369" t="str">
            <v>B.2.B.2.3.C) Indennità a personale universitario - area non sanitaria</v>
          </cell>
          <cell r="C369">
            <v>0</v>
          </cell>
        </row>
        <row r="370">
          <cell r="A370" t="str">
            <v>BA1820</v>
          </cell>
          <cell r="B370" t="str">
            <v>B.2.B.2.3.D) Lavoro interinale - area non sanitaria</v>
          </cell>
          <cell r="C370">
            <v>0</v>
          </cell>
        </row>
        <row r="371">
          <cell r="A371" t="str">
            <v>BA1830</v>
          </cell>
          <cell r="B371" t="str">
            <v>B.2.B.2.3.E) Altre collaborazioni e prestazioni di lavoro - area non sanitaria</v>
          </cell>
          <cell r="C371">
            <v>0</v>
          </cell>
        </row>
        <row r="372">
          <cell r="A372" t="str">
            <v>BA1831</v>
          </cell>
          <cell r="B372" t="str">
            <v>B.2.B.2.3.F) Altre Consulenze non sanitarie da privato - in attuazione dell’art.79, comma 1 sexies lettera c), del D.L. 112/2008, convertito con legge 133/2008 e della legge 23 dicembre 2009 n. 191</v>
          </cell>
          <cell r="C372">
            <v>0</v>
          </cell>
        </row>
        <row r="373">
          <cell r="A373" t="str">
            <v>BA1840</v>
          </cell>
          <cell r="B373" t="str">
            <v>B.2.B.2.4) Rimborso oneri stipendiali del personale non sanitario in comando</v>
          </cell>
          <cell r="C373">
            <v>30449.01</v>
          </cell>
        </row>
        <row r="374">
          <cell r="A374" t="str">
            <v>BA1850</v>
          </cell>
          <cell r="B374" t="str">
            <v>B.2.B.2.4.A) Rimborso oneri stipendiali personale non sanitario in comando da Aziende sanitarie pubbliche della Regione</v>
          </cell>
          <cell r="C374">
            <v>0</v>
          </cell>
        </row>
        <row r="375">
          <cell r="A375" t="str">
            <v>BA1860</v>
          </cell>
          <cell r="B375" t="str">
            <v>B.2.B.2.4.B) Rimborso oneri stipendiali personale non sanitario in comando da Regione, soggetti pubblici e da Università</v>
          </cell>
          <cell r="C375">
            <v>30449.01</v>
          </cell>
        </row>
        <row r="376">
          <cell r="A376" t="str">
            <v>BA1870</v>
          </cell>
          <cell r="B376" t="str">
            <v>B.2.B.2.4.C) Rimborso oneri stipendiali personale non sanitario in comando da aziende di altre Regioni (Extraregione)</v>
          </cell>
          <cell r="C376">
            <v>0</v>
          </cell>
        </row>
        <row r="377">
          <cell r="A377" t="str">
            <v>BA1880</v>
          </cell>
          <cell r="B377" t="str">
            <v>B.2.B.3) Formazione (esternalizzata e non)</v>
          </cell>
          <cell r="C377">
            <v>13000</v>
          </cell>
        </row>
        <row r="378">
          <cell r="A378" t="str">
            <v>BA1890</v>
          </cell>
          <cell r="B378" t="str">
            <v>B.2.B.3.1) Formazione (esternalizzata e non) da pubblico</v>
          </cell>
          <cell r="C378">
            <v>0</v>
          </cell>
        </row>
        <row r="379">
          <cell r="A379" t="str">
            <v>BA1900</v>
          </cell>
          <cell r="B379" t="str">
            <v>B.2.B.3.2) Formazione (esternalizzata e non) da privato</v>
          </cell>
          <cell r="C379">
            <v>13000</v>
          </cell>
        </row>
        <row r="380">
          <cell r="A380" t="str">
            <v>BA1910</v>
          </cell>
          <cell r="B380" t="str">
            <v>B.3)  Manutenzione e riparazione (ordinaria esternalizzata)</v>
          </cell>
          <cell r="C380">
            <v>0</v>
          </cell>
        </row>
        <row r="381">
          <cell r="A381" t="str">
            <v>BA1920</v>
          </cell>
          <cell r="B381" t="str">
            <v>B.3.A)  Manutenzione e riparazione ai fabbricati e loro pertinenze</v>
          </cell>
          <cell r="C381">
            <v>0</v>
          </cell>
        </row>
        <row r="382">
          <cell r="A382" t="str">
            <v>BA1930</v>
          </cell>
          <cell r="B382" t="str">
            <v>B.3.B)  Manutenzione e riparazione agli impianti e macchinari</v>
          </cell>
          <cell r="C382">
            <v>0</v>
          </cell>
        </row>
        <row r="383">
          <cell r="A383" t="str">
            <v>BA1940</v>
          </cell>
          <cell r="B383" t="str">
            <v>B.3.C)  Manutenzione e riparazione alle attrezzature sanitarie e scientifiche</v>
          </cell>
          <cell r="C383">
            <v>0</v>
          </cell>
        </row>
        <row r="384">
          <cell r="A384" t="str">
            <v>BA1950</v>
          </cell>
          <cell r="B384" t="str">
            <v>B.3.D)  Manutenzione e riparazione ai mobili e arredi</v>
          </cell>
          <cell r="C384">
            <v>0</v>
          </cell>
        </row>
        <row r="385">
          <cell r="A385" t="str">
            <v>BA1960</v>
          </cell>
          <cell r="B385" t="str">
            <v>B.3.E)  Manutenzione e riparazione agli automezzi</v>
          </cell>
          <cell r="C385">
            <v>0</v>
          </cell>
        </row>
        <row r="386">
          <cell r="A386" t="str">
            <v>BA1970</v>
          </cell>
          <cell r="B386" t="str">
            <v>B.3.F)  Altre manutenzioni e riparazioni</v>
          </cell>
          <cell r="C386">
            <v>0</v>
          </cell>
        </row>
        <row r="387">
          <cell r="A387" t="str">
            <v>BA1980</v>
          </cell>
          <cell r="B387" t="str">
            <v>B.3.G)  Manutenzioni e riparazioni da Aziende sanitarie pubbliche della Regione</v>
          </cell>
          <cell r="C387">
            <v>0</v>
          </cell>
        </row>
        <row r="388">
          <cell r="A388" t="str">
            <v>BA1990</v>
          </cell>
          <cell r="B388" t="str">
            <v>B.4)   Godimento di beni di terzi</v>
          </cell>
          <cell r="C388">
            <v>4078</v>
          </cell>
        </row>
        <row r="389">
          <cell r="A389" t="str">
            <v>BA2000</v>
          </cell>
          <cell r="B389" t="str">
            <v>B.4.A)  Fitti passivi</v>
          </cell>
          <cell r="C389">
            <v>0</v>
          </cell>
        </row>
        <row r="390">
          <cell r="A390" t="str">
            <v>BA2010</v>
          </cell>
          <cell r="B390" t="str">
            <v>B.4.B)  Canoni di noleggio</v>
          </cell>
          <cell r="C390">
            <v>4078</v>
          </cell>
        </row>
        <row r="391">
          <cell r="A391" t="str">
            <v>BA2020</v>
          </cell>
          <cell r="B391" t="str">
            <v>B.4.B.1) Canoni di noleggio - area sanitaria</v>
          </cell>
          <cell r="C391">
            <v>0</v>
          </cell>
        </row>
        <row r="392">
          <cell r="A392" t="str">
            <v>BA2030</v>
          </cell>
          <cell r="B392" t="str">
            <v>B.4.B.2) Canoni di noleggio - area non sanitaria</v>
          </cell>
          <cell r="C392">
            <v>4078</v>
          </cell>
        </row>
        <row r="393">
          <cell r="A393" t="str">
            <v>BA2040</v>
          </cell>
          <cell r="B393" t="str">
            <v>B.4.C)  Canoni di leasing</v>
          </cell>
          <cell r="C393">
            <v>0</v>
          </cell>
        </row>
        <row r="394">
          <cell r="A394" t="str">
            <v>BA2050</v>
          </cell>
          <cell r="B394" t="str">
            <v>B.4.C.1) Canoni di leasing - area sanitaria</v>
          </cell>
          <cell r="C394">
            <v>0</v>
          </cell>
        </row>
        <row r="395">
          <cell r="A395" t="str">
            <v>BA2060</v>
          </cell>
          <cell r="B395" t="str">
            <v>B.4.C.2) Canoni di leasing - area non sanitaria</v>
          </cell>
          <cell r="C395">
            <v>0</v>
          </cell>
        </row>
        <row r="396">
          <cell r="A396" t="str">
            <v>BA2061</v>
          </cell>
          <cell r="B396" t="str">
            <v>B.4.D)  Canoni di project financing</v>
          </cell>
          <cell r="C396">
            <v>0</v>
          </cell>
        </row>
        <row r="397">
          <cell r="A397" t="str">
            <v>BA2070</v>
          </cell>
          <cell r="B397" t="str">
            <v>B.4.E)  Locazioni e noleggi da Aziende sanitarie pubbliche della Regione</v>
          </cell>
          <cell r="C397">
            <v>0</v>
          </cell>
        </row>
        <row r="398">
          <cell r="A398" t="str">
            <v>BA2080</v>
          </cell>
          <cell r="B398" t="str">
            <v>Totale Costo del personale</v>
          </cell>
          <cell r="C398">
            <v>5780591.5099999998</v>
          </cell>
        </row>
        <row r="399">
          <cell r="A399" t="str">
            <v>BA2090</v>
          </cell>
          <cell r="B399" t="str">
            <v>B.5)   Personale del ruolo sanitario</v>
          </cell>
          <cell r="C399">
            <v>1385523.45</v>
          </cell>
        </row>
        <row r="400">
          <cell r="A400" t="str">
            <v>BA2100</v>
          </cell>
          <cell r="B400" t="str">
            <v>B.5.A) Costo del personale dirigente ruolo sanitario</v>
          </cell>
          <cell r="C400">
            <v>348416.43</v>
          </cell>
        </row>
        <row r="401">
          <cell r="A401" t="str">
            <v>BA2110</v>
          </cell>
          <cell r="B401" t="str">
            <v>B.5.A.1) Costo del personale dirigente medico</v>
          </cell>
          <cell r="C401">
            <v>0</v>
          </cell>
        </row>
        <row r="402">
          <cell r="A402" t="str">
            <v>BA2120</v>
          </cell>
          <cell r="B402" t="str">
            <v>B.5.A.1.1) Costo del personale dirigente medico - tempo indeterminato</v>
          </cell>
          <cell r="C402">
            <v>0</v>
          </cell>
        </row>
        <row r="403">
          <cell r="A403" t="str">
            <v>BA2130</v>
          </cell>
          <cell r="B403" t="str">
            <v>B.5.A.1.2) Costo del personale dirigente medico - tempo determinato</v>
          </cell>
          <cell r="C403">
            <v>0</v>
          </cell>
        </row>
        <row r="404">
          <cell r="A404" t="str">
            <v>BA2140</v>
          </cell>
          <cell r="B404" t="str">
            <v>B.5.A.1.3) Costo del personale dirigente medico - altro</v>
          </cell>
          <cell r="C404">
            <v>0</v>
          </cell>
        </row>
        <row r="405">
          <cell r="A405" t="str">
            <v>BA2150</v>
          </cell>
          <cell r="B405" t="str">
            <v>B.5.A.2) Costo del personale dirigente non medico</v>
          </cell>
          <cell r="C405">
            <v>348416.43</v>
          </cell>
        </row>
        <row r="406">
          <cell r="A406" t="str">
            <v>BA2160</v>
          </cell>
          <cell r="B406" t="str">
            <v>B.5.A.2.1) Costo del personale dirigente non medico - tempo indeterminato</v>
          </cell>
          <cell r="C406">
            <v>29877.25</v>
          </cell>
        </row>
        <row r="407">
          <cell r="A407" t="str">
            <v>BA2170</v>
          </cell>
          <cell r="B407" t="str">
            <v>B.5.A.2.2) Costo del personale dirigente non medico - tempo determinato</v>
          </cell>
          <cell r="C407">
            <v>318539.18</v>
          </cell>
        </row>
        <row r="408">
          <cell r="A408" t="str">
            <v>BA2180</v>
          </cell>
          <cell r="B408" t="str">
            <v>B.5.A.2.3) Costo del personale dirigente non medico - altro</v>
          </cell>
          <cell r="C408">
            <v>0</v>
          </cell>
        </row>
        <row r="409">
          <cell r="A409" t="str">
            <v>BA2190</v>
          </cell>
          <cell r="B409" t="str">
            <v>B.5.B) Costo del personale comparto ruolo sanitario</v>
          </cell>
          <cell r="C409">
            <v>1037107.02</v>
          </cell>
        </row>
        <row r="410">
          <cell r="A410" t="str">
            <v>BA2200</v>
          </cell>
          <cell r="B410" t="str">
            <v>B.5.B.1) Costo del personale comparto ruolo sanitario - tempo indeterminato</v>
          </cell>
          <cell r="C410">
            <v>962673.87</v>
          </cell>
        </row>
        <row r="411">
          <cell r="A411" t="str">
            <v>BA2210</v>
          </cell>
          <cell r="B411" t="str">
            <v>B.5.B.2) Costo del personale comparto ruolo sanitario - tempo determinato</v>
          </cell>
          <cell r="C411">
            <v>74433.149999999994</v>
          </cell>
        </row>
        <row r="412">
          <cell r="A412" t="str">
            <v>BA2220</v>
          </cell>
          <cell r="B412" t="str">
            <v>B.5.B.3) Costo del personale comparto ruolo sanitario - altro</v>
          </cell>
          <cell r="C412">
            <v>0</v>
          </cell>
        </row>
        <row r="413">
          <cell r="A413" t="str">
            <v>BA2230</v>
          </cell>
          <cell r="B413" t="str">
            <v>B.6)   Personale del ruolo professionale</v>
          </cell>
          <cell r="C413">
            <v>0</v>
          </cell>
        </row>
        <row r="414">
          <cell r="A414" t="str">
            <v>BA2240</v>
          </cell>
          <cell r="B414" t="str">
            <v>B.6.A) Costo del personale dirigente ruolo professionale</v>
          </cell>
          <cell r="C414">
            <v>0</v>
          </cell>
        </row>
        <row r="415">
          <cell r="A415" t="str">
            <v>BA2250</v>
          </cell>
          <cell r="B415" t="str">
            <v>B.6.A.1) Costo del personale dirigente ruolo professionale - tempo indeterminato</v>
          </cell>
          <cell r="C415">
            <v>0</v>
          </cell>
        </row>
        <row r="416">
          <cell r="A416" t="str">
            <v>BA2260</v>
          </cell>
          <cell r="B416" t="str">
            <v>B.6.A.2) Costo del personale dirigente ruolo professionale - tempo determinato</v>
          </cell>
          <cell r="C416">
            <v>0</v>
          </cell>
        </row>
        <row r="417">
          <cell r="A417" t="str">
            <v>BA2270</v>
          </cell>
          <cell r="B417" t="str">
            <v>B.6.A.3) Costo del personale dirigente ruolo professionale - altro</v>
          </cell>
          <cell r="C417">
            <v>0</v>
          </cell>
        </row>
        <row r="418">
          <cell r="A418" t="str">
            <v>BA2280</v>
          </cell>
          <cell r="B418" t="str">
            <v>B.6.B) Costo del personale comparto ruolo professionale</v>
          </cell>
          <cell r="C418">
            <v>0</v>
          </cell>
        </row>
        <row r="419">
          <cell r="A419" t="str">
            <v>BA2290</v>
          </cell>
          <cell r="B419" t="str">
            <v>B.6.B.1) Costo del personale comparto ruolo professionale - tempo indeterminato</v>
          </cell>
          <cell r="C419">
            <v>0</v>
          </cell>
        </row>
        <row r="420">
          <cell r="A420" t="str">
            <v>BA2300</v>
          </cell>
          <cell r="B420" t="str">
            <v>B.6.B.2) Costo del personale comparto ruolo professionale - tempo determinato</v>
          </cell>
          <cell r="C420">
            <v>0</v>
          </cell>
        </row>
        <row r="421">
          <cell r="A421" t="str">
            <v>BA2310</v>
          </cell>
          <cell r="B421" t="str">
            <v>B.6.B.3) Costo del personale comparto ruolo professionale - altro</v>
          </cell>
          <cell r="C421">
            <v>0</v>
          </cell>
        </row>
        <row r="422">
          <cell r="A422" t="str">
            <v>BA2320</v>
          </cell>
          <cell r="B422" t="str">
            <v>B.7)   Personale del ruolo tecnico</v>
          </cell>
          <cell r="C422">
            <v>3504395.2</v>
          </cell>
        </row>
        <row r="423">
          <cell r="A423" t="str">
            <v>BA2330</v>
          </cell>
          <cell r="B423" t="str">
            <v>B.7.A) Costo del personale dirigente ruolo tecnico</v>
          </cell>
          <cell r="C423">
            <v>0</v>
          </cell>
        </row>
        <row r="424">
          <cell r="A424" t="str">
            <v>BA2340</v>
          </cell>
          <cell r="B424" t="str">
            <v>B.7.A.1) Costo del personale dirigente ruolo tecnico - tempo indeterminato</v>
          </cell>
          <cell r="C424">
            <v>0</v>
          </cell>
        </row>
        <row r="425">
          <cell r="A425" t="str">
            <v>BA2350</v>
          </cell>
          <cell r="B425" t="str">
            <v>B.7.A.2) Costo del personale dirigente ruolo tecnico - tempo determinato</v>
          </cell>
          <cell r="C425">
            <v>0</v>
          </cell>
        </row>
        <row r="426">
          <cell r="A426" t="str">
            <v>BA2360</v>
          </cell>
          <cell r="B426" t="str">
            <v>B.7.A.3) Costo del personale dirigente ruolo tecnico - altro</v>
          </cell>
          <cell r="C426">
            <v>0</v>
          </cell>
        </row>
        <row r="427">
          <cell r="A427" t="str">
            <v>BA2370</v>
          </cell>
          <cell r="B427" t="str">
            <v>B.7.B) Costo del personale comparto ruolo tecnico</v>
          </cell>
          <cell r="C427">
            <v>3504395.2</v>
          </cell>
        </row>
        <row r="428">
          <cell r="A428" t="str">
            <v>BA2380</v>
          </cell>
          <cell r="B428" t="str">
            <v>B.7.B.1) Costo del personale comparto ruolo tecnico - tempo indeterminato</v>
          </cell>
          <cell r="C428">
            <v>3097818.32</v>
          </cell>
        </row>
        <row r="429">
          <cell r="A429" t="str">
            <v>BA2390</v>
          </cell>
          <cell r="B429" t="str">
            <v>B.7.B.2) Costo del personale comparto ruolo tecnico - tempo determinato</v>
          </cell>
          <cell r="C429">
            <v>406576.88</v>
          </cell>
        </row>
        <row r="430">
          <cell r="A430" t="str">
            <v>BA2400</v>
          </cell>
          <cell r="B430" t="str">
            <v>B.7.B.3) Costo del personale comparto ruolo tecnico - altro</v>
          </cell>
          <cell r="C430">
            <v>0</v>
          </cell>
        </row>
        <row r="431">
          <cell r="A431" t="str">
            <v>BA2410</v>
          </cell>
          <cell r="B431" t="str">
            <v>B.8)   Personale del ruolo amministrativo</v>
          </cell>
          <cell r="C431">
            <v>890672.86</v>
          </cell>
        </row>
        <row r="432">
          <cell r="A432" t="str">
            <v>BA2420</v>
          </cell>
          <cell r="B432" t="str">
            <v>B.8.A) Costo del personale dirigente ruolo amministrativo</v>
          </cell>
          <cell r="C432">
            <v>196060.32</v>
          </cell>
        </row>
        <row r="433">
          <cell r="A433" t="str">
            <v>BA2430</v>
          </cell>
          <cell r="B433" t="str">
            <v>B.8.A.1) Costo del personale dirigente ruolo amministrativo - tempo indeterminato</v>
          </cell>
          <cell r="C433">
            <v>141840.26</v>
          </cell>
        </row>
        <row r="434">
          <cell r="A434" t="str">
            <v>BA2440</v>
          </cell>
          <cell r="B434" t="str">
            <v>B.8.A.2) Costo del personale dirigente ruolo amministrativo - tempo determinato</v>
          </cell>
          <cell r="C434">
            <v>54220.06</v>
          </cell>
        </row>
        <row r="435">
          <cell r="A435" t="str">
            <v>BA2450</v>
          </cell>
          <cell r="B435" t="str">
            <v>B.8.A.3) Costo del personale dirigente ruolo amministrativo - altro</v>
          </cell>
          <cell r="C435">
            <v>0</v>
          </cell>
        </row>
        <row r="436">
          <cell r="A436" t="str">
            <v>BA2460</v>
          </cell>
          <cell r="B436" t="str">
            <v>B.8.B) Costo del personale comparto ruolo amministrativo</v>
          </cell>
          <cell r="C436">
            <v>694612.54</v>
          </cell>
        </row>
        <row r="437">
          <cell r="A437" t="str">
            <v>BA2470</v>
          </cell>
          <cell r="B437" t="str">
            <v>B.8.B.1) Costo del personale comparto ruolo amministrativo - tempo indeterminato</v>
          </cell>
          <cell r="C437">
            <v>664581.43999999994</v>
          </cell>
        </row>
        <row r="438">
          <cell r="A438" t="str">
            <v>BA2480</v>
          </cell>
          <cell r="B438" t="str">
            <v>B.8.B.2) Costo del personale comparto ruolo amministrativo - tempo determinato</v>
          </cell>
          <cell r="C438">
            <v>30031.1</v>
          </cell>
        </row>
        <row r="439">
          <cell r="A439" t="str">
            <v>BA2490</v>
          </cell>
          <cell r="B439" t="str">
            <v>B.8.B.3) Costo del personale comparto ruolo amministrativo - altro</v>
          </cell>
          <cell r="C439">
            <v>0</v>
          </cell>
        </row>
        <row r="440">
          <cell r="A440" t="str">
            <v>BA2500</v>
          </cell>
          <cell r="B440" t="str">
            <v>B.9)   Oneri diversi di gestione</v>
          </cell>
          <cell r="C440">
            <v>87363.83</v>
          </cell>
        </row>
        <row r="441">
          <cell r="A441" t="str">
            <v>BA2510</v>
          </cell>
          <cell r="B441" t="str">
            <v>B.9.A)  Imposte e tasse (escluso IRAP e IRES)</v>
          </cell>
          <cell r="C441">
            <v>0</v>
          </cell>
        </row>
        <row r="442">
          <cell r="A442" t="str">
            <v>BA2520</v>
          </cell>
          <cell r="B442" t="str">
            <v>B.9.B)  Perdite su crediti</v>
          </cell>
          <cell r="C442">
            <v>0</v>
          </cell>
        </row>
        <row r="443">
          <cell r="A443" t="str">
            <v>BA2530</v>
          </cell>
          <cell r="B443" t="str">
            <v>B.9.C) Altri oneri diversi di gestione</v>
          </cell>
          <cell r="C443">
            <v>87363.83</v>
          </cell>
        </row>
        <row r="444">
          <cell r="A444" t="str">
            <v>BA2540</v>
          </cell>
          <cell r="B444" t="str">
            <v>B.9.C.1)  Indennità, rimborso spese e oneri sociali per gli Organi Direttivi e Collegio Sindacale</v>
          </cell>
          <cell r="C444">
            <v>86863.83</v>
          </cell>
        </row>
        <row r="445">
          <cell r="A445" t="str">
            <v>BA2550</v>
          </cell>
          <cell r="B445" t="str">
            <v>B.9.C.2)  Altri oneri diversi di gestione</v>
          </cell>
          <cell r="C445">
            <v>500</v>
          </cell>
        </row>
        <row r="446">
          <cell r="A446" t="str">
            <v>BA2551</v>
          </cell>
          <cell r="B446" t="str">
            <v>B.9.C.3)  Altri oneri diversi di gestione da Aziende sanitarie pubbliche della Regione</v>
          </cell>
          <cell r="C446">
            <v>0</v>
          </cell>
        </row>
        <row r="447">
          <cell r="A447" t="str">
            <v>BA2552</v>
          </cell>
          <cell r="B447" t="str">
            <v>B.9.C.4)  Altri oneri diversi di gestione - per Autoassicurazione</v>
          </cell>
          <cell r="C447">
            <v>0</v>
          </cell>
        </row>
        <row r="448">
          <cell r="A448" t="str">
            <v>BA2560</v>
          </cell>
          <cell r="B448" t="str">
            <v>Totale Ammortamenti</v>
          </cell>
          <cell r="C448">
            <v>0</v>
          </cell>
        </row>
        <row r="449">
          <cell r="A449" t="str">
            <v>BA2570</v>
          </cell>
          <cell r="B449" t="str">
            <v>B.10) Ammortamenti delle immobilizzazioni immateriali</v>
          </cell>
          <cell r="C449">
            <v>0</v>
          </cell>
        </row>
        <row r="450">
          <cell r="A450" t="str">
            <v>BA2570a</v>
          </cell>
          <cell r="B450" t="str">
            <v>B.10.A) Costi di impianto e di ampliamento</v>
          </cell>
          <cell r="C450">
            <v>0</v>
          </cell>
        </row>
        <row r="451">
          <cell r="A451" t="str">
            <v>BA2570b</v>
          </cell>
          <cell r="B451" t="str">
            <v>B.10.B) Costi di ricerca e sviluppo</v>
          </cell>
          <cell r="C451">
            <v>0</v>
          </cell>
        </row>
        <row r="452">
          <cell r="A452" t="str">
            <v>BA2570c</v>
          </cell>
          <cell r="B452" t="str">
            <v>B.10.C) Diritti di brevetto e diritti di utilizzazione delle opere d'ingegno</v>
          </cell>
          <cell r="C452">
            <v>0</v>
          </cell>
        </row>
        <row r="453">
          <cell r="A453" t="str">
            <v>BA2570d</v>
          </cell>
          <cell r="B453" t="str">
            <v>B.10.D) Concessioni, licenze, marchi e diritti simili</v>
          </cell>
          <cell r="C453">
            <v>0</v>
          </cell>
        </row>
        <row r="454">
          <cell r="A454" t="str">
            <v>BA2570e</v>
          </cell>
          <cell r="B454" t="str">
            <v>B.10.E) Migliorie su beni di terzi</v>
          </cell>
          <cell r="C454">
            <v>0</v>
          </cell>
        </row>
        <row r="455">
          <cell r="A455" t="str">
            <v>BA2570f</v>
          </cell>
          <cell r="B455" t="str">
            <v>B.10.F) Pubblicità</v>
          </cell>
          <cell r="C455">
            <v>0</v>
          </cell>
        </row>
        <row r="456">
          <cell r="A456" t="str">
            <v>BA2570g</v>
          </cell>
          <cell r="B456" t="str">
            <v>B.10.G) Altre immobilizzazioni immateriali</v>
          </cell>
          <cell r="C456">
            <v>0</v>
          </cell>
        </row>
        <row r="457">
          <cell r="A457" t="str">
            <v>BA2580</v>
          </cell>
          <cell r="B457" t="str">
            <v>B.11) Ammortamenti delle immobilizzazioni materiali</v>
          </cell>
          <cell r="C457">
            <v>0</v>
          </cell>
        </row>
        <row r="458">
          <cell r="A458" t="str">
            <v>BA2590</v>
          </cell>
          <cell r="B458" t="str">
            <v>B.11.A) Ammortamento dei fabbricati</v>
          </cell>
          <cell r="C458">
            <v>0</v>
          </cell>
        </row>
        <row r="459">
          <cell r="A459" t="str">
            <v>BA2600</v>
          </cell>
          <cell r="B459" t="str">
            <v>B.11.A.1) Ammortamenti fabbricati non strumentali (disponibili)</v>
          </cell>
          <cell r="C459">
            <v>0</v>
          </cell>
        </row>
        <row r="460">
          <cell r="A460" t="str">
            <v>BA2600a</v>
          </cell>
          <cell r="B460" t="str">
            <v>B.11.A.1.1) Ammortamenti fabbricati non strumentali (disponibili)</v>
          </cell>
          <cell r="C460">
            <v>0</v>
          </cell>
        </row>
        <row r="461">
          <cell r="A461" t="str">
            <v>BA2600b</v>
          </cell>
          <cell r="B461" t="str">
            <v>B.11.A.1.2) Ammortamenti costruzioni leggere non strumentali (disponibili)</v>
          </cell>
          <cell r="C461">
            <v>0</v>
          </cell>
        </row>
        <row r="462">
          <cell r="A462" t="str">
            <v>BA2610</v>
          </cell>
          <cell r="B462" t="str">
            <v>B.11.A.2) Ammortamenti fabbricati strumentali (indisponibili)</v>
          </cell>
          <cell r="C462">
            <v>0</v>
          </cell>
        </row>
        <row r="463">
          <cell r="A463" t="str">
            <v>BA2610a</v>
          </cell>
          <cell r="B463" t="str">
            <v>B.11.A.2.1) Ammortamenti fabbricati strumentali (indisponibili)</v>
          </cell>
          <cell r="C463">
            <v>0</v>
          </cell>
        </row>
        <row r="464">
          <cell r="A464" t="str">
            <v>BA2610b</v>
          </cell>
          <cell r="B464" t="str">
            <v>B.11.A.2.2) Ammortamenti costruzioni leggere strumentali (indisponibili)</v>
          </cell>
          <cell r="C464">
            <v>0</v>
          </cell>
        </row>
        <row r="465">
          <cell r="A465" t="str">
            <v>BA2620</v>
          </cell>
          <cell r="B465" t="str">
            <v>B.11.B) Ammortamenti delle altre immobilizzazioni materiali</v>
          </cell>
          <cell r="C465">
            <v>0</v>
          </cell>
        </row>
        <row r="466">
          <cell r="A466" t="str">
            <v>BA2620a</v>
          </cell>
          <cell r="B466" t="str">
            <v>B.11.B.1) Ammortamento impianti e macchinari)</v>
          </cell>
          <cell r="C466">
            <v>0</v>
          </cell>
        </row>
        <row r="467">
          <cell r="A467" t="str">
            <v>BA2620z</v>
          </cell>
          <cell r="B467" t="str">
            <v>B.11.B.1.1) Ammortamento impianti e macchinari - audiovisivi)</v>
          </cell>
          <cell r="C467">
            <v>0</v>
          </cell>
        </row>
        <row r="468">
          <cell r="A468" t="str">
            <v>BA2620y</v>
          </cell>
          <cell r="B468" t="str">
            <v>B.11.B.1.2) Ammortamento impianti e macchinari - altro)</v>
          </cell>
          <cell r="C468">
            <v>0</v>
          </cell>
        </row>
        <row r="469">
          <cell r="A469" t="str">
            <v>BA2620b</v>
          </cell>
          <cell r="B469" t="str">
            <v>B.11.B.2) Ammortamento attrezzature sanitarie e scientifiche)</v>
          </cell>
          <cell r="C469">
            <v>0</v>
          </cell>
        </row>
        <row r="470">
          <cell r="A470" t="str">
            <v>BA2620c</v>
          </cell>
          <cell r="B470" t="str">
            <v>B.11.B.3) Ammortamento mobili e arredi)</v>
          </cell>
          <cell r="C470">
            <v>0</v>
          </cell>
        </row>
        <row r="471">
          <cell r="A471" t="str">
            <v>BA2620d</v>
          </cell>
          <cell r="B471" t="str">
            <v>B.11.B.4) Ammortamento automezzi)</v>
          </cell>
          <cell r="C471">
            <v>0</v>
          </cell>
        </row>
        <row r="472">
          <cell r="A472" t="str">
            <v>BA2620e</v>
          </cell>
          <cell r="B472" t="str">
            <v>B.11.B.5) Ammortamenti macchine d'ufficio)</v>
          </cell>
          <cell r="C472">
            <v>0</v>
          </cell>
        </row>
        <row r="473">
          <cell r="A473" t="str">
            <v>BA2620f</v>
          </cell>
          <cell r="B473" t="str">
            <v>B.11.B.6) Ammortamenti altri beni)</v>
          </cell>
          <cell r="C473">
            <v>0</v>
          </cell>
        </row>
        <row r="474">
          <cell r="A474" t="str">
            <v>BA2630</v>
          </cell>
          <cell r="B474" t="str">
            <v>B.12) Svalutazione delle immobilizzazioni e dei crediti</v>
          </cell>
          <cell r="C474">
            <v>0</v>
          </cell>
        </row>
        <row r="475">
          <cell r="A475" t="str">
            <v>BA2640</v>
          </cell>
          <cell r="B475" t="str">
            <v>B.12.A) Svalutazione delle immobilizzazioni immateriali e materiali</v>
          </cell>
          <cell r="C475">
            <v>0</v>
          </cell>
        </row>
        <row r="476">
          <cell r="A476" t="str">
            <v>BA2650</v>
          </cell>
          <cell r="B476" t="str">
            <v>B.12.B) Svalutazione dei crediti</v>
          </cell>
          <cell r="C476">
            <v>0</v>
          </cell>
        </row>
        <row r="477">
          <cell r="A477" t="str">
            <v>BA2650a</v>
          </cell>
          <cell r="B477" t="str">
            <v>B.12.B.1) Svalutazione dei crediti delle immobilizzazioni finanziarie)</v>
          </cell>
          <cell r="C477">
            <v>0</v>
          </cell>
        </row>
        <row r="478">
          <cell r="A478" t="str">
            <v>BA2650b</v>
          </cell>
          <cell r="B478" t="str">
            <v>B.12.B.2) Svalutazione dei crediti dell'attivo circolante)</v>
          </cell>
          <cell r="C478">
            <v>0</v>
          </cell>
        </row>
        <row r="479">
          <cell r="A479" t="str">
            <v>BA2660</v>
          </cell>
          <cell r="B479" t="str">
            <v>B.13) Variazione delle rimanenze</v>
          </cell>
          <cell r="C479">
            <v>0</v>
          </cell>
        </row>
        <row r="480">
          <cell r="A480" t="str">
            <v>BA2670</v>
          </cell>
          <cell r="B480" t="str">
            <v>B.13.A) Variazione rimanenze sanitarie</v>
          </cell>
          <cell r="C480">
            <v>0</v>
          </cell>
        </row>
        <row r="481">
          <cell r="A481" t="str">
            <v>BA2671</v>
          </cell>
          <cell r="B481" t="str">
            <v>B.13.A.1) Prodotti farmaceutici ed emoderivati</v>
          </cell>
          <cell r="C481">
            <v>0</v>
          </cell>
        </row>
        <row r="482">
          <cell r="A482" t="str">
            <v>BA2672</v>
          </cell>
          <cell r="B482" t="str">
            <v>B.13.A.2) Sangue ed emocomponenti</v>
          </cell>
          <cell r="C482">
            <v>0</v>
          </cell>
        </row>
        <row r="483">
          <cell r="A483" t="str">
            <v>BA2673</v>
          </cell>
          <cell r="B483" t="str">
            <v>B.13.A.3) Dispositivi medici</v>
          </cell>
          <cell r="C483">
            <v>0</v>
          </cell>
        </row>
        <row r="484">
          <cell r="A484" t="str">
            <v>BA2674</v>
          </cell>
          <cell r="B484" t="str">
            <v>B.13.A.4) Prodotti dietetici</v>
          </cell>
          <cell r="C484">
            <v>0</v>
          </cell>
        </row>
        <row r="485">
          <cell r="A485" t="str">
            <v>BA2675</v>
          </cell>
          <cell r="B485" t="str">
            <v>B.13.A.5) Materiali per la profilassi (vaccini)</v>
          </cell>
          <cell r="C485">
            <v>0</v>
          </cell>
        </row>
        <row r="486">
          <cell r="A486" t="str">
            <v>BA2676</v>
          </cell>
          <cell r="B486" t="str">
            <v>B.13.A.6) Prodotti chimici</v>
          </cell>
          <cell r="C486">
            <v>0</v>
          </cell>
        </row>
        <row r="487">
          <cell r="A487" t="str">
            <v>BA2677</v>
          </cell>
          <cell r="B487" t="str">
            <v>B.13.A.7)  Materiali e prodotti per uso veterinario</v>
          </cell>
          <cell r="C487">
            <v>0</v>
          </cell>
        </row>
        <row r="488">
          <cell r="A488" t="str">
            <v>BA2678</v>
          </cell>
          <cell r="B488" t="str">
            <v>B.13.A.8)  Altri beni e prodotti sanitari</v>
          </cell>
          <cell r="C488">
            <v>0</v>
          </cell>
        </row>
        <row r="489">
          <cell r="A489" t="str">
            <v>BA2680</v>
          </cell>
          <cell r="B489" t="str">
            <v>B.13.B) Variazione rimanenze non sanitarie</v>
          </cell>
          <cell r="C489">
            <v>0</v>
          </cell>
        </row>
        <row r="490">
          <cell r="A490" t="str">
            <v>BA2681</v>
          </cell>
          <cell r="B490" t="str">
            <v>B.13.B.1) Prodotti alimentari</v>
          </cell>
          <cell r="C490">
            <v>0</v>
          </cell>
        </row>
        <row r="491">
          <cell r="A491" t="str">
            <v>BA2682</v>
          </cell>
          <cell r="B491" t="str">
            <v>B.13.B.2) Materiali di guardaroba, di pulizia, e di convivenza in genere</v>
          </cell>
          <cell r="C491">
            <v>0</v>
          </cell>
        </row>
        <row r="492">
          <cell r="A492" t="str">
            <v>BA2683</v>
          </cell>
          <cell r="B492" t="str">
            <v>B.13.B.3) Combustibili, carburanti e lubrificanti</v>
          </cell>
          <cell r="C492">
            <v>0</v>
          </cell>
        </row>
        <row r="493">
          <cell r="A493" t="str">
            <v>BA2684</v>
          </cell>
          <cell r="B493" t="str">
            <v>B.13.B.4) Supporti informatici e cancelleria</v>
          </cell>
          <cell r="C493">
            <v>0</v>
          </cell>
        </row>
        <row r="494">
          <cell r="A494" t="str">
            <v>BA2685</v>
          </cell>
          <cell r="B494" t="str">
            <v>B.13.B.5) Materiale per la manutenzione</v>
          </cell>
          <cell r="C494">
            <v>0</v>
          </cell>
        </row>
        <row r="495">
          <cell r="A495" t="str">
            <v>BA2686</v>
          </cell>
          <cell r="B495" t="str">
            <v>B.13.B.6) Altri beni e prodotti non sanitari</v>
          </cell>
          <cell r="C495">
            <v>0</v>
          </cell>
        </row>
        <row r="496">
          <cell r="A496" t="str">
            <v>BA2690</v>
          </cell>
          <cell r="B496" t="str">
            <v>B.14) Accantonamenti dell’esercizio</v>
          </cell>
          <cell r="C496">
            <v>248963.61</v>
          </cell>
        </row>
        <row r="497">
          <cell r="A497" t="str">
            <v>BA2700</v>
          </cell>
          <cell r="B497" t="str">
            <v>B.14.A) Accantonamenti per rischi</v>
          </cell>
          <cell r="C497">
            <v>0</v>
          </cell>
        </row>
        <row r="498">
          <cell r="A498" t="str">
            <v>BA2710</v>
          </cell>
          <cell r="B498" t="str">
            <v>B.14.A.1)  Accantonamenti per cause civili ed oneri processuali</v>
          </cell>
          <cell r="C498">
            <v>0</v>
          </cell>
        </row>
        <row r="499">
          <cell r="A499" t="str">
            <v>BA2720</v>
          </cell>
          <cell r="B499" t="str">
            <v>B.14.A.2)  Accantonamenti per contenzioso personale dipendente</v>
          </cell>
          <cell r="C499">
            <v>0</v>
          </cell>
        </row>
        <row r="500">
          <cell r="A500" t="str">
            <v>BA2730</v>
          </cell>
          <cell r="B500" t="str">
            <v>B.14.A.3)  Accantonamenti per rischi connessi all'acquisto di prestazioni sanitarie da privato</v>
          </cell>
          <cell r="C500">
            <v>0</v>
          </cell>
        </row>
        <row r="501">
          <cell r="A501" t="str">
            <v>BA2740</v>
          </cell>
          <cell r="B501" t="str">
            <v>B.14.A.4)  Accantonamenti per copertura diretta dei rischi (autoassicurazione)</v>
          </cell>
          <cell r="C501">
            <v>0</v>
          </cell>
        </row>
        <row r="502">
          <cell r="A502" t="str">
            <v>BA2741</v>
          </cell>
          <cell r="B502" t="str">
            <v>B.14.A.5) Accantonamenti per franchigia assicurativa</v>
          </cell>
          <cell r="C502">
            <v>0</v>
          </cell>
        </row>
        <row r="503">
          <cell r="A503" t="str">
            <v>BA2750</v>
          </cell>
          <cell r="B503" t="str">
            <v>B.14.A.6)  Altri accantonamenti per rischi</v>
          </cell>
          <cell r="C503">
            <v>0</v>
          </cell>
        </row>
        <row r="504">
          <cell r="A504" t="str">
            <v>BA2751</v>
          </cell>
          <cell r="B504" t="str">
            <v>B.14.A.7)  Altri Accantonamenti per interessi di mora</v>
          </cell>
          <cell r="C504">
            <v>0</v>
          </cell>
        </row>
        <row r="505">
          <cell r="A505" t="str">
            <v>BA2760</v>
          </cell>
          <cell r="B505" t="str">
            <v>B.14.B) Accantonamenti per premio di operosità (SUMAI)</v>
          </cell>
          <cell r="C505">
            <v>0</v>
          </cell>
        </row>
        <row r="506">
          <cell r="A506" t="str">
            <v>BA2770</v>
          </cell>
          <cell r="B506" t="str">
            <v>B.14.C) Accantonamenti per quote inutilizzate di contributi finalizzati e vincolati</v>
          </cell>
          <cell r="C506">
            <v>34079.89</v>
          </cell>
        </row>
        <row r="507">
          <cell r="A507" t="str">
            <v>BA2771</v>
          </cell>
          <cell r="B507" t="str">
            <v>B.14.C.1)  Accantonamenti per quote inutilizzate contributi da Regione e Prov. Aut. per quota F.S. indistinto finalizzato</v>
          </cell>
          <cell r="C507">
            <v>0</v>
          </cell>
        </row>
        <row r="508">
          <cell r="A508" t="str">
            <v>BA2780</v>
          </cell>
          <cell r="B508" t="str">
            <v>B.14.C.2)  Accantonamenti per quote inutilizzate contributi da Regione e Prov. Aut. per quota F.S. vincolato</v>
          </cell>
          <cell r="C508">
            <v>0</v>
          </cell>
        </row>
        <row r="509">
          <cell r="A509" t="str">
            <v>BA2790</v>
          </cell>
          <cell r="B509" t="str">
            <v>B.14.C.3)  Accantonamenti per quote inutilizzate contributi da soggetti pubblici (extra fondo) vincolati</v>
          </cell>
          <cell r="C509">
            <v>34079.89</v>
          </cell>
        </row>
        <row r="510">
          <cell r="A510" t="str">
            <v>BA2790a</v>
          </cell>
          <cell r="B510" t="str">
            <v>B.14.C.3.a)  Accantonamenti per quote inutilizzate contributi da soggetti pubblici (extra fondo) vincolati - PERIMETRO SANITA</v>
          </cell>
          <cell r="C510">
            <v>0</v>
          </cell>
        </row>
        <row r="511">
          <cell r="A511" t="str">
            <v>BA2790b</v>
          </cell>
          <cell r="B511" t="str">
            <v>B.14.C.3.b)  Accantonamenti per quote inutilizzate contributi da soggetti pubblici (extra fondo) vincolati - NO PERIMETRO SANITA</v>
          </cell>
          <cell r="C511">
            <v>34079.89</v>
          </cell>
        </row>
        <row r="512">
          <cell r="A512" t="str">
            <v>BA2800</v>
          </cell>
          <cell r="B512" t="str">
            <v>B.14.C.4)  Accantonamenti per quote inutilizzate contributi da soggetti pubblici per ricerca</v>
          </cell>
          <cell r="C512">
            <v>0</v>
          </cell>
        </row>
        <row r="513">
          <cell r="A513" t="str">
            <v>BA2810</v>
          </cell>
          <cell r="B513" t="str">
            <v>B.14.C.5)  Accantonamenti per quote inutilizzate contributi vincolati da privati</v>
          </cell>
          <cell r="C513">
            <v>0</v>
          </cell>
        </row>
        <row r="514">
          <cell r="A514" t="str">
            <v>BA2811</v>
          </cell>
          <cell r="B514" t="str">
            <v>B.14.C.6)  Accantonamenti per quote inutilizzate contributi da soggetti privati per ricerca</v>
          </cell>
          <cell r="C514">
            <v>0</v>
          </cell>
        </row>
        <row r="515">
          <cell r="A515" t="str">
            <v>BA2820</v>
          </cell>
          <cell r="B515" t="str">
            <v>B.14.D) Altri accantonamenti</v>
          </cell>
          <cell r="C515">
            <v>214883.72</v>
          </cell>
        </row>
        <row r="516">
          <cell r="A516" t="str">
            <v>BA2840</v>
          </cell>
          <cell r="B516" t="str">
            <v>B.14.D.1)  Acc. Rinnovi convenzioni MMG/PLS/MCA</v>
          </cell>
          <cell r="C516">
            <v>0</v>
          </cell>
        </row>
        <row r="517">
          <cell r="A517" t="str">
            <v>BA2850</v>
          </cell>
          <cell r="B517" t="str">
            <v>B.14.D.2)  Acc. Rinnovi convenzioni Medici Sumai</v>
          </cell>
          <cell r="C517">
            <v>0</v>
          </cell>
        </row>
        <row r="518">
          <cell r="A518" t="str">
            <v>BA2860</v>
          </cell>
          <cell r="B518" t="str">
            <v>B.14.D.3)  Acc. Rinnovi contratt.: dirigenza medica</v>
          </cell>
          <cell r="C518">
            <v>0</v>
          </cell>
        </row>
        <row r="519">
          <cell r="A519" t="str">
            <v>BA2870</v>
          </cell>
          <cell r="B519" t="str">
            <v>B.14.D.4)  Acc. Rinnovi contratt.: dirigenza non medica</v>
          </cell>
          <cell r="C519">
            <v>4668.0600000000004</v>
          </cell>
        </row>
        <row r="520">
          <cell r="A520" t="str">
            <v>BA2880</v>
          </cell>
          <cell r="B520" t="str">
            <v>B.14.D.5)  Acc. Rinnovi contratt.: comparto</v>
          </cell>
          <cell r="C520">
            <v>210215.66</v>
          </cell>
        </row>
        <row r="521">
          <cell r="A521" t="str">
            <v>BA2881</v>
          </cell>
          <cell r="B521" t="str">
            <v>B.14.D.6)  Acc. per Trattamento di fine rapporto dipendenti</v>
          </cell>
          <cell r="C521">
            <v>0</v>
          </cell>
        </row>
        <row r="522">
          <cell r="A522" t="str">
            <v>BA2882</v>
          </cell>
          <cell r="B522" t="str">
            <v>B.14.D.7)  Acc. per Trattamenti di quiescenza e simili</v>
          </cell>
          <cell r="C522">
            <v>0</v>
          </cell>
        </row>
        <row r="523">
          <cell r="A523" t="str">
            <v>BA2883</v>
          </cell>
          <cell r="B523" t="str">
            <v>B.14.D.8)  Acc. per Fondi integrativi pensione</v>
          </cell>
          <cell r="C523">
            <v>0</v>
          </cell>
        </row>
        <row r="524">
          <cell r="A524" t="str">
            <v>BA2884</v>
          </cell>
          <cell r="B524" t="str">
            <v>B.14.D.9)  Acc. Incentivi funzioni tecniche art. 113 D.lgs 50/2016</v>
          </cell>
          <cell r="C524">
            <v>0</v>
          </cell>
        </row>
        <row r="525">
          <cell r="A525" t="str">
            <v>BA2890</v>
          </cell>
          <cell r="B525" t="str">
            <v>B.14.D.10) Altri accantonamenti</v>
          </cell>
          <cell r="C525">
            <v>0</v>
          </cell>
        </row>
        <row r="526">
          <cell r="A526" t="str">
            <v>CZ9999</v>
          </cell>
          <cell r="B526" t="str">
            <v>Totale proventi e oneri finanziari ( C )</v>
          </cell>
          <cell r="C526">
            <v>0</v>
          </cell>
        </row>
        <row r="527">
          <cell r="A527" t="str">
            <v>CA0010</v>
          </cell>
          <cell r="B527" t="str">
            <v>C.1) Interessi attivi</v>
          </cell>
          <cell r="C527">
            <v>0</v>
          </cell>
        </row>
        <row r="528">
          <cell r="A528" t="str">
            <v>CA0020</v>
          </cell>
          <cell r="B528" t="str">
            <v>C.1.A) Interessi attivi su c/tesoreria unica</v>
          </cell>
          <cell r="C528">
            <v>0</v>
          </cell>
        </row>
        <row r="529">
          <cell r="A529" t="str">
            <v>CA0030</v>
          </cell>
          <cell r="B529" t="str">
            <v>C.1.B) Interessi attivi su c/c postali e bancari</v>
          </cell>
          <cell r="C529">
            <v>0</v>
          </cell>
        </row>
        <row r="530">
          <cell r="A530" t="str">
            <v>CA0040</v>
          </cell>
          <cell r="B530" t="str">
            <v>C.1.C) Altri interessi attivi</v>
          </cell>
          <cell r="C530">
            <v>0</v>
          </cell>
        </row>
        <row r="531">
          <cell r="A531" t="str">
            <v>CA0050</v>
          </cell>
          <cell r="B531" t="str">
            <v>C.2) Altri proventi</v>
          </cell>
          <cell r="C531">
            <v>0</v>
          </cell>
        </row>
        <row r="532">
          <cell r="A532" t="str">
            <v>CA0060</v>
          </cell>
          <cell r="B532" t="str">
            <v>C.2.A) Proventi da partecipazioni</v>
          </cell>
          <cell r="C532">
            <v>0</v>
          </cell>
        </row>
        <row r="533">
          <cell r="A533" t="str">
            <v>CA0070</v>
          </cell>
          <cell r="B533" t="str">
            <v>C.2.B) Proventi finanziari da crediti iscritti nelle immobilizzazioni</v>
          </cell>
          <cell r="C533">
            <v>0</v>
          </cell>
        </row>
        <row r="534">
          <cell r="A534" t="str">
            <v>CA0080</v>
          </cell>
          <cell r="B534" t="str">
            <v>C.2.C) Proventi finanziari da titoli iscritti nelle immobilizzazioni</v>
          </cell>
          <cell r="C534">
            <v>0</v>
          </cell>
        </row>
        <row r="535">
          <cell r="A535" t="str">
            <v>CA0090</v>
          </cell>
          <cell r="B535" t="str">
            <v>C.2.D) Altri proventi finanziari diversi dai precedenti</v>
          </cell>
          <cell r="C535">
            <v>0</v>
          </cell>
        </row>
        <row r="536">
          <cell r="A536" t="str">
            <v>CA0100</v>
          </cell>
          <cell r="B536" t="str">
            <v>C.2.E) Utili su cambi</v>
          </cell>
          <cell r="C536">
            <v>0</v>
          </cell>
        </row>
        <row r="537">
          <cell r="A537" t="str">
            <v>CA0110</v>
          </cell>
          <cell r="B537" t="str">
            <v>C.3)  Interessi passivi</v>
          </cell>
          <cell r="C537">
            <v>0</v>
          </cell>
        </row>
        <row r="538">
          <cell r="A538" t="str">
            <v>CA0120</v>
          </cell>
          <cell r="B538" t="str">
            <v>C.3.A) Interessi passivi su anticipazioni di cassa</v>
          </cell>
          <cell r="C538">
            <v>0</v>
          </cell>
        </row>
        <row r="539">
          <cell r="A539" t="str">
            <v>CA0130</v>
          </cell>
          <cell r="B539" t="str">
            <v>C.3.B) Interessi passivi su mutui</v>
          </cell>
          <cell r="C539">
            <v>0</v>
          </cell>
        </row>
        <row r="540">
          <cell r="A540" t="str">
            <v>CA0140</v>
          </cell>
          <cell r="B540" t="str">
            <v>C.3.C) Altri interessi passivi</v>
          </cell>
          <cell r="C540">
            <v>0</v>
          </cell>
        </row>
        <row r="541">
          <cell r="A541" t="str">
            <v>CA0150</v>
          </cell>
          <cell r="B541" t="str">
            <v>C.4) Altri oneri</v>
          </cell>
          <cell r="C541">
            <v>0</v>
          </cell>
        </row>
        <row r="542">
          <cell r="A542" t="str">
            <v>CA0160</v>
          </cell>
          <cell r="B542" t="str">
            <v>C.4.A) Altri oneri finanziari</v>
          </cell>
          <cell r="C542">
            <v>0</v>
          </cell>
        </row>
        <row r="543">
          <cell r="A543" t="str">
            <v>CA0170</v>
          </cell>
          <cell r="B543" t="str">
            <v>C.4.B) Perdite su cambi</v>
          </cell>
          <cell r="C543">
            <v>0</v>
          </cell>
        </row>
        <row r="544">
          <cell r="A544" t="str">
            <v>DZ9999</v>
          </cell>
          <cell r="B544" t="str">
            <v>Totale rettifiche di valore di attività finanziarie (D)</v>
          </cell>
          <cell r="C544">
            <v>0</v>
          </cell>
        </row>
        <row r="545">
          <cell r="A545" t="str">
            <v>DA0010</v>
          </cell>
          <cell r="B545" t="str">
            <v>D.1)  Rivalutazioni</v>
          </cell>
          <cell r="C545">
            <v>0</v>
          </cell>
        </row>
        <row r="546">
          <cell r="A546" t="str">
            <v>DA0020</v>
          </cell>
          <cell r="B546" t="str">
            <v>D.2)  Svalutazioni</v>
          </cell>
          <cell r="C546">
            <v>0</v>
          </cell>
        </row>
        <row r="547">
          <cell r="A547" t="str">
            <v>EZ9999</v>
          </cell>
          <cell r="B547" t="str">
            <v>Totale proventi e oneri straordinari (E)</v>
          </cell>
          <cell r="C547">
            <v>123847.84</v>
          </cell>
        </row>
        <row r="548">
          <cell r="A548" t="str">
            <v>EA0010</v>
          </cell>
          <cell r="B548" t="str">
            <v>E.1) Proventi straordinari</v>
          </cell>
          <cell r="C548">
            <v>123847.84</v>
          </cell>
        </row>
        <row r="549">
          <cell r="A549" t="str">
            <v>EA0020</v>
          </cell>
          <cell r="B549" t="str">
            <v>E.1.A) Plusvalenze</v>
          </cell>
          <cell r="C549">
            <v>0</v>
          </cell>
        </row>
        <row r="550">
          <cell r="A550" t="str">
            <v>EA0030</v>
          </cell>
          <cell r="B550" t="str">
            <v>E.1.B) Altri proventi straordinari</v>
          </cell>
          <cell r="C550">
            <v>123847.84</v>
          </cell>
        </row>
        <row r="551">
          <cell r="A551" t="str">
            <v>EA0040</v>
          </cell>
          <cell r="B551" t="str">
            <v>E.1.B.1) Proventi da donazioni e liberalità diverse</v>
          </cell>
          <cell r="C551">
            <v>0</v>
          </cell>
        </row>
        <row r="552">
          <cell r="A552" t="str">
            <v>EA0050</v>
          </cell>
          <cell r="B552" t="str">
            <v>E.1.B.2) Sopravvenienze attive</v>
          </cell>
          <cell r="C552">
            <v>123847.84</v>
          </cell>
        </row>
        <row r="553">
          <cell r="A553" t="str">
            <v>EA0051</v>
          </cell>
          <cell r="B553" t="str">
            <v>E.1.B.2.1) Sopravvenienze attive per quote F.S. vincolato</v>
          </cell>
          <cell r="C553">
            <v>0</v>
          </cell>
        </row>
        <row r="554">
          <cell r="A554" t="str">
            <v>EA0060</v>
          </cell>
          <cell r="B554" t="str">
            <v xml:space="preserve">E.1.B.2.2) Sopravvenienze attive v/Aziende sanitarie pubbliche della Regione </v>
          </cell>
          <cell r="C554">
            <v>0</v>
          </cell>
        </row>
        <row r="555">
          <cell r="A555" t="str">
            <v>EA0060a</v>
          </cell>
          <cell r="B555" t="str">
            <v>E.1.B.2.2.A) Sopravvenienze attive v/Aziende sanitarie pubbliche della Regione relative alla mobilità intraregionale)</v>
          </cell>
          <cell r="C555">
            <v>0</v>
          </cell>
        </row>
        <row r="556">
          <cell r="A556" t="str">
            <v>EA0060b</v>
          </cell>
          <cell r="B556" t="str">
            <v>E.1.B.2.2.B) Altre sopravvenienze attive v/Aziende sanitarie pubbliche della Regione)</v>
          </cell>
          <cell r="C556">
            <v>0</v>
          </cell>
        </row>
        <row r="559">
          <cell r="C559">
            <v>0</v>
          </cell>
        </row>
        <row r="560">
          <cell r="C560">
            <v>0</v>
          </cell>
        </row>
        <row r="561">
          <cell r="C561">
            <v>0</v>
          </cell>
        </row>
        <row r="562">
          <cell r="C562">
            <v>0</v>
          </cell>
        </row>
        <row r="563">
          <cell r="C563">
            <v>0</v>
          </cell>
        </row>
        <row r="564">
          <cell r="C564">
            <v>123847.84</v>
          </cell>
        </row>
        <row r="574">
          <cell r="C574">
            <v>0</v>
          </cell>
        </row>
        <row r="575">
          <cell r="C575">
            <v>0</v>
          </cell>
        </row>
        <row r="577">
          <cell r="C577">
            <v>0</v>
          </cell>
        </row>
        <row r="579">
          <cell r="C579">
            <v>0</v>
          </cell>
        </row>
        <row r="580">
          <cell r="C580">
            <v>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0</v>
          </cell>
        </row>
        <row r="591">
          <cell r="C591">
            <v>0</v>
          </cell>
        </row>
        <row r="592">
          <cell r="C592">
            <v>0</v>
          </cell>
        </row>
        <row r="593">
          <cell r="C593">
            <v>0</v>
          </cell>
        </row>
        <row r="594">
          <cell r="C594">
            <v>0</v>
          </cell>
        </row>
        <row r="595">
          <cell r="C595">
            <v>0</v>
          </cell>
        </row>
        <row r="597">
          <cell r="C597">
            <v>0</v>
          </cell>
        </row>
        <row r="606">
          <cell r="C606">
            <v>0</v>
          </cell>
        </row>
        <row r="607">
          <cell r="C607">
            <v>0</v>
          </cell>
        </row>
        <row r="610">
          <cell r="C610">
            <v>389359.96</v>
          </cell>
        </row>
        <row r="611">
          <cell r="C611">
            <v>5794.64</v>
          </cell>
        </row>
        <row r="612">
          <cell r="C612">
            <v>0</v>
          </cell>
        </row>
        <row r="613">
          <cell r="C613">
            <v>0</v>
          </cell>
        </row>
        <row r="615">
          <cell r="C615">
            <v>0</v>
          </cell>
        </row>
        <row r="616">
          <cell r="C616">
            <v>0</v>
          </cell>
        </row>
        <row r="617">
          <cell r="C617">
            <v>14418.29</v>
          </cell>
        </row>
      </sheetData>
      <sheetData sheetId="2">
        <row r="6">
          <cell r="A6" t="str">
            <v>AA0120</v>
          </cell>
          <cell r="B6" t="str">
            <v>A.1.B.2.1)  Contributi da Aziende sanitarie pubbliche della Regione o Prov. Aut. (extra fondo) vincolati</v>
          </cell>
          <cell r="C6">
            <v>0</v>
          </cell>
        </row>
        <row r="7">
          <cell r="A7" t="str">
            <v>AA0130</v>
          </cell>
          <cell r="B7" t="str">
            <v>A.1.B.2.2)  Contributi da Aziende sanitarie pubbliche della Regione o Prov. Aut. (extra fondo) altro</v>
          </cell>
          <cell r="C7">
            <v>0</v>
          </cell>
        </row>
        <row r="8">
          <cell r="A8" t="str">
            <v>AA0421</v>
          </cell>
          <cell r="B8" t="str">
            <v>A.4.A.1.10) Prestazioni assistenza integrativa</v>
          </cell>
          <cell r="C8">
            <v>0</v>
          </cell>
        </row>
        <row r="9">
          <cell r="A9" t="str">
            <v>AA0422</v>
          </cell>
          <cell r="B9" t="str">
            <v>A.4.A.1.11) Prestazioni assistenza protesica</v>
          </cell>
          <cell r="C9">
            <v>0</v>
          </cell>
        </row>
        <row r="10">
          <cell r="A10" t="str">
            <v>AA0424</v>
          </cell>
          <cell r="B10" t="str">
            <v>A.4.A.1.13) Ricavi per cessione di emocomponenti e cellule staminali</v>
          </cell>
          <cell r="C10">
            <v>0</v>
          </cell>
        </row>
        <row r="11">
          <cell r="A11" t="str">
            <v>AA0425</v>
          </cell>
          <cell r="B11" t="str">
            <v>A.4.A.1.14) Prestazioni assistenza domiciliare integrata (ADI)</v>
          </cell>
          <cell r="C11">
            <v>0</v>
          </cell>
        </row>
        <row r="12">
          <cell r="A12" t="str">
            <v>AA0430b</v>
          </cell>
          <cell r="B12" t="str">
            <v xml:space="preserve">A.4.A.1.15.B) Altre prestazioni sanitarie e socio-sanitarie a rilevanza sanitaria </v>
          </cell>
          <cell r="C12">
            <v>0</v>
          </cell>
        </row>
        <row r="13">
          <cell r="A13" t="str">
            <v>AA0720</v>
          </cell>
          <cell r="B13" t="str">
            <v>A.4.D.5)  Ricavi per prestazioni sanitarie intramoenia - Consulenze (ex art. 55 c.1 lett. c), d) ed ex art. 57-58) (Aziende sanitarie pubbliche della Regione)</v>
          </cell>
          <cell r="C13">
            <v>0</v>
          </cell>
        </row>
        <row r="14">
          <cell r="A14" t="str">
            <v>AA0740</v>
          </cell>
          <cell r="B14" t="str">
            <v>A.4.D.7)  Ricavi per prestazioni sanitarie intramoenia - Altro (Aziende sanitarie pubbliche della Regione)</v>
          </cell>
          <cell r="C14">
            <v>0</v>
          </cell>
        </row>
        <row r="15">
          <cell r="A15" t="str">
            <v>AA0810</v>
          </cell>
          <cell r="B15" t="str">
            <v>A.5.C.1) Rimborso degli oneri stipendiali del personale dipendente dell'azienda in posizione di comando presso Aziende sanitarie pubbliche della Regione</v>
          </cell>
          <cell r="C15">
            <v>0</v>
          </cell>
        </row>
        <row r="16">
          <cell r="A16" t="str">
            <v>AA0820</v>
          </cell>
          <cell r="B16" t="str">
            <v>A.5.C.2) Rimborsi per acquisto beni da parte di Aziende sanitarie pubbliche della Regione</v>
          </cell>
          <cell r="C16">
            <v>0</v>
          </cell>
        </row>
        <row r="17">
          <cell r="A17" t="str">
            <v>AA0830</v>
          </cell>
          <cell r="B17" t="str">
            <v>A.5.C.3) Altri concorsi, recuperi e rimborsi da parte di Aziende sanitarie pubbliche della Regione</v>
          </cell>
          <cell r="C17">
            <v>0</v>
          </cell>
        </row>
        <row r="18">
          <cell r="A18" t="str">
            <v>AA0831</v>
          </cell>
          <cell r="B18" t="str">
            <v>A.5.C.4) Altri concorsi, recuperi e rimborsi da parte della Regione - GSA - Azienda Zero (compilato da Aziende)</v>
          </cell>
          <cell r="C18">
            <v>0</v>
          </cell>
        </row>
        <row r="19">
          <cell r="A19" t="str">
            <v>BA0080</v>
          </cell>
          <cell r="B19" t="str">
            <v>B.1.A.2.1) da pubblico (Aziende sanitarie pubbliche della Regione) – Mobilità intraregionale - Sangue ed Emocomponenti</v>
          </cell>
          <cell r="C19">
            <v>0</v>
          </cell>
        </row>
        <row r="20">
          <cell r="A20" t="str">
            <v>BA0301</v>
          </cell>
          <cell r="B20" t="str">
            <v>B.1.A.9.1)  Prodotti farmaceutici ed emoderivati</v>
          </cell>
          <cell r="C20">
            <v>0</v>
          </cell>
        </row>
        <row r="21">
          <cell r="A21" t="str">
            <v>BA0303</v>
          </cell>
          <cell r="B21" t="str">
            <v>B.1.A.9.3) Dispositivi medici</v>
          </cell>
          <cell r="C21">
            <v>0</v>
          </cell>
        </row>
        <row r="22">
          <cell r="A22" t="str">
            <v>BA0304</v>
          </cell>
          <cell r="B22" t="str">
            <v>B.1.A.9.4)  Prodotti dietetici</v>
          </cell>
          <cell r="C22">
            <v>0</v>
          </cell>
        </row>
        <row r="23">
          <cell r="A23" t="str">
            <v>BA0305</v>
          </cell>
          <cell r="B23" t="str">
            <v>B.1.A.9.5)  Materiali per la profilassi (vaccini)</v>
          </cell>
          <cell r="C23">
            <v>0</v>
          </cell>
        </row>
        <row r="24">
          <cell r="A24" t="str">
            <v>BA0306</v>
          </cell>
          <cell r="B24" t="str">
            <v>B.1.A.9.6)  Prodotti chimici</v>
          </cell>
          <cell r="C24">
            <v>0</v>
          </cell>
        </row>
        <row r="25">
          <cell r="A25" t="str">
            <v>BA0307</v>
          </cell>
          <cell r="B25" t="str">
            <v>B.1.A.9.7)  Materiali e prodotti per uso veterinario</v>
          </cell>
          <cell r="C25">
            <v>0</v>
          </cell>
        </row>
        <row r="26">
          <cell r="A26" t="str">
            <v>BA0308</v>
          </cell>
          <cell r="B26" t="str">
            <v>B.1.A.9.8)  Altri beni e prodotti sanitari</v>
          </cell>
          <cell r="C26">
            <v>0</v>
          </cell>
        </row>
        <row r="27">
          <cell r="A27" t="str">
            <v>BA0380</v>
          </cell>
          <cell r="B27" t="str">
            <v>B.1.B.7)  Beni e prodotti non sanitari da Aziende sanitarie pubbliche della Regione</v>
          </cell>
          <cell r="C27">
            <v>0</v>
          </cell>
        </row>
        <row r="28">
          <cell r="A28" t="str">
            <v>BA0710</v>
          </cell>
          <cell r="B28" t="str">
            <v>B.2.A.5.1) - da pubblico (Aziende sanitarie pubbliche della Regione)  - Integrativa</v>
          </cell>
          <cell r="C28">
            <v>0</v>
          </cell>
        </row>
        <row r="29">
          <cell r="A29" t="str">
            <v>BA0760</v>
          </cell>
          <cell r="B29" t="str">
            <v>B.2.A.6.1) - da pubblico (Aziende sanitarie pubbliche della Regione) - Protesica</v>
          </cell>
          <cell r="C29">
            <v>0</v>
          </cell>
        </row>
        <row r="30">
          <cell r="A30" t="str">
            <v>BA1151</v>
          </cell>
          <cell r="B30" t="str">
            <v>B.2.A.12.1.A) Assistenza domiciliare integrata (ADI)</v>
          </cell>
          <cell r="C30">
            <v>0</v>
          </cell>
        </row>
        <row r="31">
          <cell r="A31" t="str">
            <v>BA1250</v>
          </cell>
          <cell r="B31" t="str">
            <v>B.2.A.13.5)  Compartecipazione al personale per att. libero professionale intramoenia - Consulenze (ex art. 55 c.1 lett. c), d) ed ex Art. 57-58) (Aziende sanitarie pubbliche della Regione)</v>
          </cell>
          <cell r="C31">
            <v>0</v>
          </cell>
        </row>
        <row r="32">
          <cell r="A32" t="str">
            <v>BA1270</v>
          </cell>
          <cell r="B32" t="str">
            <v>B.2.A.13.7)  Compartecipazione al personale per att. libero  professionale intramoenia - Altro (Aziende sanitarie pubbliche della Regione)</v>
          </cell>
          <cell r="C32">
            <v>0</v>
          </cell>
        </row>
        <row r="33">
          <cell r="A33" t="str">
            <v>BA1340</v>
          </cell>
          <cell r="B33" t="str">
            <v>B.2.A.14.6)  Rimborsi, assegni e contributi v/Aziende sanitarie pubbliche della Regione</v>
          </cell>
          <cell r="C33">
            <v>0</v>
          </cell>
        </row>
        <row r="34">
          <cell r="A34" t="str">
            <v>BA1341</v>
          </cell>
          <cell r="B34" t="str">
            <v>B.2.A.14.7)  Rimborsi, assegni e contributi v/Regione - GSA - Azienda Zero (compilato da aziende)</v>
          </cell>
          <cell r="C34">
            <v>0</v>
          </cell>
        </row>
        <row r="35">
          <cell r="A35" t="str">
            <v>BA1360</v>
          </cell>
          <cell r="B35" t="str">
            <v>B.2.A.15.1) Consulenze sanitarie e sociosanitarieda Aziende sanitarie pubbliche della Regione</v>
          </cell>
          <cell r="C35">
            <v>0</v>
          </cell>
        </row>
        <row r="36">
          <cell r="A36" t="str">
            <v>BA1460</v>
          </cell>
          <cell r="B36" t="str">
            <v>B.2.A.15.4.A) Rimborso oneri stipendiali personale sanitario in comando da Aziende sanitarie pubbliche della Regione</v>
          </cell>
          <cell r="C36">
            <v>0</v>
          </cell>
        </row>
        <row r="37">
          <cell r="A37" t="str">
            <v>BA1500</v>
          </cell>
          <cell r="B37" t="str">
            <v>B.2.A.16.1)  Altri servizi sanitari e sociosanitari a rilevanza sanitaria da pubblico - Aziende sanitarie pubbliche della Regione</v>
          </cell>
          <cell r="C37">
            <v>1500</v>
          </cell>
        </row>
        <row r="38">
          <cell r="A38" t="str">
            <v>BA1720</v>
          </cell>
          <cell r="B38" t="str">
            <v>B.2.B.1.12.A) Altri servizi non sanitari da pubblico (Aziende sanitarie pubbliche della Regione)</v>
          </cell>
          <cell r="C38">
            <v>0</v>
          </cell>
        </row>
        <row r="39">
          <cell r="A39" t="str">
            <v>BA1760</v>
          </cell>
          <cell r="B39" t="str">
            <v>B.2.B.2.1) Consulenze non sanitarie da Aziende sanitarie pubbliche della Regione</v>
          </cell>
          <cell r="C39">
            <v>0</v>
          </cell>
        </row>
        <row r="40">
          <cell r="A40" t="str">
            <v>BA1850</v>
          </cell>
          <cell r="B40" t="str">
            <v>B.2.B.2.4.A) Rimborso oneri stipendiali personale non sanitario in comando da Aziende sanitarie pubbliche della Regione</v>
          </cell>
          <cell r="C40">
            <v>0</v>
          </cell>
        </row>
        <row r="41">
          <cell r="A41" t="str">
            <v>BA1980</v>
          </cell>
          <cell r="B41" t="str">
            <v>B.3.G)  Manutenzioni e riparazioni da Aziende sanitarie pubbliche della Regione</v>
          </cell>
          <cell r="C41">
            <v>0</v>
          </cell>
        </row>
        <row r="42">
          <cell r="A42" t="str">
            <v>BA2070</v>
          </cell>
          <cell r="B42" t="str">
            <v>B.4.E)  Locazioni e noleggi da Aziende sanitarie pubbliche della Regione</v>
          </cell>
          <cell r="C42">
            <v>0</v>
          </cell>
        </row>
        <row r="43">
          <cell r="A43" t="str">
            <v>BA2551</v>
          </cell>
          <cell r="B43" t="str">
            <v>B.9.C.3)  Altri oneri diversi di gestione da Aziende sanitarie pubbliche della Regione</v>
          </cell>
          <cell r="C43">
            <v>0</v>
          </cell>
        </row>
        <row r="44">
          <cell r="A44" t="str">
            <v>EA0060a</v>
          </cell>
          <cell r="B44" t="str">
            <v>E.1.B.2.2.A) Sopravvenienze attive v/Aziende sanitarie pubbliche della Regione relative alla mobilità intraregionale)</v>
          </cell>
          <cell r="C44">
            <v>0</v>
          </cell>
        </row>
        <row r="45">
          <cell r="A45" t="str">
            <v>EA0060b</v>
          </cell>
          <cell r="B45" t="str">
            <v>E.1.B.2.2.B) Altre sopravvenienze attive v/Aziende sanitarie pubbliche della Regione)</v>
          </cell>
          <cell r="C45">
            <v>0</v>
          </cell>
        </row>
        <row r="46">
          <cell r="A46" t="str">
            <v>EA0160</v>
          </cell>
          <cell r="B46" t="str">
            <v>E.1.B.3.1) Insussistenze attive v/Aziende sanitarie pubbliche della Regione</v>
          </cell>
          <cell r="C46">
            <v>0</v>
          </cell>
        </row>
        <row r="47">
          <cell r="A47" t="str">
            <v>EA0330</v>
          </cell>
          <cell r="B47" t="str">
            <v>E.2.B.3.1.A) Sopravvenienze passive v/Aziende sanitarie pubbliche relative alla mobilità intraregionale</v>
          </cell>
          <cell r="C47">
            <v>0</v>
          </cell>
        </row>
        <row r="48">
          <cell r="A48" t="str">
            <v>EA0340</v>
          </cell>
          <cell r="B48" t="str">
            <v>E.2.B.3.1.B) Altre sopravvenienze passive v/Aziende sanitarie pubbliche della Regione</v>
          </cell>
          <cell r="C48">
            <v>0</v>
          </cell>
        </row>
        <row r="49">
          <cell r="A49" t="str">
            <v>EA0470</v>
          </cell>
          <cell r="B49" t="str">
            <v>E.2.B.4.2) Insussistenze passive v/Aziende sanitarie pubbliche della Regione</v>
          </cell>
          <cell r="C49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 Solutions Worksheet Hidden"/>
      <sheetName val="Data Entry"/>
      <sheetName val="Report di Controllo"/>
      <sheetName val="RIEPILOGO"/>
      <sheetName val="Costi diviso 1000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F631"/>
  <sheetViews>
    <sheetView showGridLines="0" tabSelected="1" zoomScale="60" zoomScaleNormal="60" workbookViewId="0">
      <selection activeCell="I12" sqref="I12"/>
    </sheetView>
  </sheetViews>
  <sheetFormatPr defaultRowHeight="24.95" customHeight="1" thickBottom="1" x14ac:dyDescent="0.25"/>
  <cols>
    <col min="1" max="1" width="10.28515625" style="84" bestFit="1" customWidth="1"/>
    <col min="2" max="2" width="128.140625" style="87" customWidth="1"/>
    <col min="3" max="3" width="21.85546875" style="88" bestFit="1" customWidth="1"/>
    <col min="4" max="5" width="9.140625" style="2"/>
    <col min="6" max="16384" width="9.140625" style="3"/>
  </cols>
  <sheetData>
    <row r="1" spans="1:6" ht="24" customHeight="1" x14ac:dyDescent="0.2">
      <c r="A1" s="1"/>
      <c r="B1" s="1"/>
      <c r="C1" s="1"/>
    </row>
    <row r="2" spans="1:6" ht="24" customHeight="1" thickBot="1" x14ac:dyDescent="0.25">
      <c r="A2" s="4"/>
      <c r="B2" s="5"/>
      <c r="C2" s="6"/>
    </row>
    <row r="3" spans="1:6" ht="24" customHeight="1" thickBot="1" x14ac:dyDescent="0.25">
      <c r="A3" s="4"/>
      <c r="B3" s="5"/>
      <c r="C3" s="7" t="s">
        <v>0</v>
      </c>
    </row>
    <row r="4" spans="1:6" s="13" customFormat="1" ht="24" customHeight="1" x14ac:dyDescent="0.25">
      <c r="A4" s="8" t="s">
        <v>1</v>
      </c>
      <c r="B4" s="9" t="s">
        <v>2</v>
      </c>
      <c r="C4" s="10">
        <f>ROUND(C5-C608,2)</f>
        <v>0</v>
      </c>
      <c r="D4" s="11">
        <v>0</v>
      </c>
      <c r="E4" s="11"/>
      <c r="F4" s="12"/>
    </row>
    <row r="5" spans="1:6" s="13" customFormat="1" ht="24" customHeight="1" x14ac:dyDescent="0.25">
      <c r="A5" s="8" t="s">
        <v>3</v>
      </c>
      <c r="B5" s="9" t="s">
        <v>4</v>
      </c>
      <c r="C5" s="14">
        <f>ROUND(C6-C151+C526+C544+C547,2)</f>
        <v>409572.89</v>
      </c>
      <c r="D5" s="11">
        <v>0</v>
      </c>
      <c r="E5" s="11"/>
      <c r="F5" s="12"/>
    </row>
    <row r="6" spans="1:6" s="13" customFormat="1" ht="24" customHeight="1" x14ac:dyDescent="0.25">
      <c r="A6" s="8" t="s">
        <v>5</v>
      </c>
      <c r="B6" s="9" t="s">
        <v>6</v>
      </c>
      <c r="C6" s="14">
        <f>ROUND(C7+C44+C47+C55+C112+C135+C139+C146+C147,2)</f>
        <v>30346453.719999999</v>
      </c>
      <c r="D6" s="11">
        <v>0</v>
      </c>
      <c r="E6" s="11">
        <f>IF(C6&lt;0,1,0)</f>
        <v>0</v>
      </c>
      <c r="F6" s="12"/>
    </row>
    <row r="7" spans="1:6" s="15" customFormat="1" ht="24" customHeight="1" x14ac:dyDescent="0.25">
      <c r="A7" s="8" t="s">
        <v>7</v>
      </c>
      <c r="B7" s="9" t="s">
        <v>8</v>
      </c>
      <c r="C7" s="14">
        <f>ROUND(C8+C21+C38+C43,2)</f>
        <v>28757890.170000002</v>
      </c>
      <c r="D7" s="11">
        <v>0</v>
      </c>
      <c r="E7" s="11">
        <f t="shared" ref="E7:E18" si="0">IF(C7&lt;0,1,0)</f>
        <v>0</v>
      </c>
      <c r="F7" s="12"/>
    </row>
    <row r="8" spans="1:6" ht="24" customHeight="1" x14ac:dyDescent="0.25">
      <c r="A8" s="8" t="s">
        <v>9</v>
      </c>
      <c r="B8" s="16" t="s">
        <v>10</v>
      </c>
      <c r="C8" s="14">
        <f>ROUND(C9+C20,2)</f>
        <v>3878599.43</v>
      </c>
      <c r="D8" s="11">
        <v>0</v>
      </c>
      <c r="E8" s="11">
        <f t="shared" si="0"/>
        <v>0</v>
      </c>
      <c r="F8" s="12"/>
    </row>
    <row r="9" spans="1:6" ht="24" customHeight="1" x14ac:dyDescent="0.25">
      <c r="A9" s="8" t="s">
        <v>11</v>
      </c>
      <c r="B9" s="17" t="s">
        <v>12</v>
      </c>
      <c r="C9" s="14">
        <f>ROUND(C10+C13+C16+C19,2)</f>
        <v>3878599.43</v>
      </c>
      <c r="D9" s="11">
        <v>0</v>
      </c>
      <c r="E9" s="11">
        <f t="shared" si="0"/>
        <v>0</v>
      </c>
      <c r="F9" s="12"/>
    </row>
    <row r="10" spans="1:6" ht="24" customHeight="1" x14ac:dyDescent="0.25">
      <c r="A10" s="8" t="s">
        <v>13</v>
      </c>
      <c r="B10" s="18" t="s">
        <v>14</v>
      </c>
      <c r="C10" s="14">
        <f>ROUND(C11+C12,2)</f>
        <v>3878599.43</v>
      </c>
      <c r="D10" s="11">
        <v>0</v>
      </c>
      <c r="E10" s="11">
        <f t="shared" si="0"/>
        <v>0</v>
      </c>
      <c r="F10" s="12"/>
    </row>
    <row r="11" spans="1:6" ht="24" customHeight="1" x14ac:dyDescent="0.25">
      <c r="A11" s="19" t="s">
        <v>15</v>
      </c>
      <c r="B11" s="20" t="s">
        <v>16</v>
      </c>
      <c r="C11" s="21">
        <f>ROUND([1]Ins_Aziende!C11,2)</f>
        <v>3878599.43</v>
      </c>
      <c r="D11" s="2">
        <v>1</v>
      </c>
      <c r="E11" s="11">
        <f t="shared" si="0"/>
        <v>0</v>
      </c>
      <c r="F11" s="12"/>
    </row>
    <row r="12" spans="1:6" ht="24" customHeight="1" x14ac:dyDescent="0.25">
      <c r="A12" s="19" t="s">
        <v>17</v>
      </c>
      <c r="B12" s="20" t="s">
        <v>18</v>
      </c>
      <c r="C12" s="21">
        <f>ROUND([1]Ins_Aziende!C12,2)</f>
        <v>0</v>
      </c>
      <c r="D12" s="2">
        <v>1</v>
      </c>
      <c r="E12" s="11">
        <f t="shared" si="0"/>
        <v>0</v>
      </c>
      <c r="F12" s="12"/>
    </row>
    <row r="13" spans="1:6" ht="24" customHeight="1" x14ac:dyDescent="0.25">
      <c r="A13" s="8" t="s">
        <v>19</v>
      </c>
      <c r="B13" s="18" t="s">
        <v>20</v>
      </c>
      <c r="C13" s="14">
        <f>ROUND(C14+C15,2)</f>
        <v>0</v>
      </c>
      <c r="D13" s="11">
        <v>0</v>
      </c>
      <c r="E13" s="11">
        <f t="shared" si="0"/>
        <v>0</v>
      </c>
      <c r="F13" s="12"/>
    </row>
    <row r="14" spans="1:6" ht="24" customHeight="1" x14ac:dyDescent="0.25">
      <c r="A14" s="19" t="s">
        <v>21</v>
      </c>
      <c r="B14" s="20" t="s">
        <v>22</v>
      </c>
      <c r="C14" s="21">
        <f>ROUND([1]Ins_Aziende!C14,2)</f>
        <v>0</v>
      </c>
      <c r="D14" s="2">
        <v>1</v>
      </c>
      <c r="E14" s="11">
        <f t="shared" si="0"/>
        <v>0</v>
      </c>
      <c r="F14" s="12"/>
    </row>
    <row r="15" spans="1:6" ht="24" customHeight="1" x14ac:dyDescent="0.25">
      <c r="A15" s="19" t="s">
        <v>23</v>
      </c>
      <c r="B15" s="20" t="s">
        <v>24</v>
      </c>
      <c r="C15" s="21">
        <f>ROUND([1]Ins_Aziende!C15,2)</f>
        <v>0</v>
      </c>
      <c r="D15" s="2">
        <v>1</v>
      </c>
      <c r="E15" s="11">
        <f t="shared" si="0"/>
        <v>0</v>
      </c>
      <c r="F15" s="12"/>
    </row>
    <row r="16" spans="1:6" ht="24" customHeight="1" x14ac:dyDescent="0.25">
      <c r="A16" s="8" t="s">
        <v>25</v>
      </c>
      <c r="B16" s="18" t="s">
        <v>26</v>
      </c>
      <c r="C16" s="14">
        <f>ROUND(C17+C18,2)</f>
        <v>0</v>
      </c>
      <c r="D16" s="11">
        <v>0</v>
      </c>
      <c r="E16" s="11">
        <f t="shared" si="0"/>
        <v>0</v>
      </c>
      <c r="F16" s="12"/>
    </row>
    <row r="17" spans="1:6" ht="24" customHeight="1" x14ac:dyDescent="0.25">
      <c r="A17" s="19" t="s">
        <v>27</v>
      </c>
      <c r="B17" s="20" t="s">
        <v>28</v>
      </c>
      <c r="C17" s="21">
        <f>ROUND([1]Ins_Aziende!C17,2)</f>
        <v>0</v>
      </c>
      <c r="D17" s="2">
        <v>1</v>
      </c>
      <c r="E17" s="11">
        <f t="shared" si="0"/>
        <v>0</v>
      </c>
      <c r="F17" s="12"/>
    </row>
    <row r="18" spans="1:6" ht="24" customHeight="1" x14ac:dyDescent="0.25">
      <c r="A18" s="19" t="s">
        <v>29</v>
      </c>
      <c r="B18" s="20" t="s">
        <v>30</v>
      </c>
      <c r="C18" s="21">
        <f>ROUND([1]Ins_Aziende!C18,2)</f>
        <v>0</v>
      </c>
      <c r="D18" s="2">
        <v>1</v>
      </c>
      <c r="E18" s="11">
        <f t="shared" si="0"/>
        <v>0</v>
      </c>
      <c r="F18" s="12"/>
    </row>
    <row r="19" spans="1:6" ht="24" customHeight="1" x14ac:dyDescent="0.25">
      <c r="A19" s="22" t="s">
        <v>31</v>
      </c>
      <c r="B19" s="23" t="s">
        <v>32</v>
      </c>
      <c r="C19" s="24">
        <v>0</v>
      </c>
      <c r="D19" s="11">
        <v>0</v>
      </c>
      <c r="F19" s="12"/>
    </row>
    <row r="20" spans="1:6" ht="24" customHeight="1" x14ac:dyDescent="0.25">
      <c r="A20" s="25" t="s">
        <v>33</v>
      </c>
      <c r="B20" s="26" t="s">
        <v>34</v>
      </c>
      <c r="C20" s="27">
        <f>ROUND([1]Ins_Aziende!C20,2)</f>
        <v>0</v>
      </c>
      <c r="D20" s="2">
        <v>1</v>
      </c>
      <c r="E20" s="11">
        <f>IF(C20&lt;0,1,0)</f>
        <v>0</v>
      </c>
      <c r="F20" s="12"/>
    </row>
    <row r="21" spans="1:6" ht="24" customHeight="1" x14ac:dyDescent="0.25">
      <c r="A21" s="8" t="s">
        <v>35</v>
      </c>
      <c r="B21" s="16" t="s">
        <v>36</v>
      </c>
      <c r="C21" s="14">
        <f>ROUND(+C22+C27+C30,2)</f>
        <v>24879290.739999998</v>
      </c>
      <c r="D21" s="11">
        <v>0</v>
      </c>
      <c r="E21" s="11">
        <f t="shared" ref="E21:E36" si="1">IF(C21&lt;0,1,0)</f>
        <v>0</v>
      </c>
      <c r="F21" s="12"/>
    </row>
    <row r="22" spans="1:6" ht="24" customHeight="1" x14ac:dyDescent="0.25">
      <c r="A22" s="8" t="s">
        <v>37</v>
      </c>
      <c r="B22" s="17" t="s">
        <v>38</v>
      </c>
      <c r="C22" s="14">
        <f>ROUND(+C23+C24+C25+C26,2)</f>
        <v>0</v>
      </c>
      <c r="D22" s="11">
        <v>0</v>
      </c>
      <c r="E22" s="11">
        <f t="shared" si="1"/>
        <v>0</v>
      </c>
      <c r="F22" s="12"/>
    </row>
    <row r="23" spans="1:6" ht="24" customHeight="1" x14ac:dyDescent="0.25">
      <c r="A23" s="19" t="s">
        <v>39</v>
      </c>
      <c r="B23" s="28" t="s">
        <v>40</v>
      </c>
      <c r="C23" s="21">
        <f>ROUND([1]Ins_Aziende!C23,2)</f>
        <v>0</v>
      </c>
      <c r="D23" s="2">
        <v>1</v>
      </c>
      <c r="E23" s="11">
        <f t="shared" si="1"/>
        <v>0</v>
      </c>
      <c r="F23" s="12"/>
    </row>
    <row r="24" spans="1:6" ht="24" customHeight="1" x14ac:dyDescent="0.25">
      <c r="A24" s="22" t="s">
        <v>41</v>
      </c>
      <c r="B24" s="23" t="s">
        <v>42</v>
      </c>
      <c r="C24" s="24">
        <v>0</v>
      </c>
      <c r="D24" s="2">
        <v>1</v>
      </c>
      <c r="E24" s="11">
        <f t="shared" si="1"/>
        <v>0</v>
      </c>
      <c r="F24" s="12"/>
    </row>
    <row r="25" spans="1:6" ht="24" customHeight="1" x14ac:dyDescent="0.25">
      <c r="A25" s="22" t="s">
        <v>43</v>
      </c>
      <c r="B25" s="23" t="s">
        <v>44</v>
      </c>
      <c r="C25" s="24">
        <v>0</v>
      </c>
      <c r="D25" s="2">
        <v>1</v>
      </c>
      <c r="E25" s="11">
        <f t="shared" si="1"/>
        <v>0</v>
      </c>
      <c r="F25" s="12"/>
    </row>
    <row r="26" spans="1:6" ht="24" customHeight="1" x14ac:dyDescent="0.25">
      <c r="A26" s="19" t="s">
        <v>45</v>
      </c>
      <c r="B26" s="28" t="s">
        <v>46</v>
      </c>
      <c r="C26" s="21">
        <f>ROUND([1]Ins_Aziende!C26,2)</f>
        <v>0</v>
      </c>
      <c r="D26" s="2">
        <v>1</v>
      </c>
      <c r="E26" s="11">
        <f t="shared" si="1"/>
        <v>0</v>
      </c>
      <c r="F26" s="12"/>
    </row>
    <row r="27" spans="1:6" ht="24" customHeight="1" x14ac:dyDescent="0.25">
      <c r="A27" s="8" t="s">
        <v>47</v>
      </c>
      <c r="B27" s="17" t="s">
        <v>48</v>
      </c>
      <c r="C27" s="14">
        <f>ROUND(+C28+C29,2)</f>
        <v>0</v>
      </c>
      <c r="D27" s="11">
        <v>0</v>
      </c>
      <c r="E27" s="11">
        <f t="shared" si="1"/>
        <v>0</v>
      </c>
      <c r="F27" s="12"/>
    </row>
    <row r="28" spans="1:6" ht="24" customHeight="1" x14ac:dyDescent="0.25">
      <c r="A28" s="29" t="s">
        <v>49</v>
      </c>
      <c r="B28" s="30" t="s">
        <v>50</v>
      </c>
      <c r="C28" s="31">
        <f>ROUND(VLOOKUP(A28,PosteR,3,0),2)</f>
        <v>0</v>
      </c>
      <c r="D28" s="2">
        <v>1</v>
      </c>
      <c r="E28" s="11">
        <f t="shared" si="1"/>
        <v>0</v>
      </c>
      <c r="F28" s="12"/>
    </row>
    <row r="29" spans="1:6" ht="24" customHeight="1" x14ac:dyDescent="0.25">
      <c r="A29" s="29" t="s">
        <v>51</v>
      </c>
      <c r="B29" s="30" t="s">
        <v>52</v>
      </c>
      <c r="C29" s="31">
        <f>ROUND(VLOOKUP(A29,PosteR,3,0),2)</f>
        <v>0</v>
      </c>
      <c r="D29" s="2">
        <v>1</v>
      </c>
      <c r="E29" s="11">
        <f t="shared" si="1"/>
        <v>0</v>
      </c>
      <c r="F29" s="12"/>
    </row>
    <row r="30" spans="1:6" ht="24" customHeight="1" x14ac:dyDescent="0.25">
      <c r="A30" s="8" t="s">
        <v>53</v>
      </c>
      <c r="B30" s="17" t="s">
        <v>54</v>
      </c>
      <c r="C30" s="14">
        <f>ROUND(+C31+C32+C35+C36+C37,2)</f>
        <v>24879290.739999998</v>
      </c>
      <c r="D30" s="11">
        <v>0</v>
      </c>
      <c r="E30" s="11">
        <f t="shared" si="1"/>
        <v>0</v>
      </c>
      <c r="F30" s="12"/>
    </row>
    <row r="31" spans="1:6" ht="24" customHeight="1" x14ac:dyDescent="0.25">
      <c r="A31" s="32" t="s">
        <v>55</v>
      </c>
      <c r="B31" s="33" t="s">
        <v>56</v>
      </c>
      <c r="C31" s="34">
        <f>ROUND([1]Ins_Aziende!C31,2)</f>
        <v>0</v>
      </c>
      <c r="D31" s="2">
        <v>1</v>
      </c>
      <c r="E31" s="11">
        <f t="shared" si="1"/>
        <v>0</v>
      </c>
      <c r="F31" s="12"/>
    </row>
    <row r="32" spans="1:6" ht="24" customHeight="1" x14ac:dyDescent="0.25">
      <c r="A32" s="8" t="s">
        <v>57</v>
      </c>
      <c r="B32" s="18" t="s">
        <v>58</v>
      </c>
      <c r="C32" s="14">
        <f>ROUND(C33+C34,2)</f>
        <v>2593995.33</v>
      </c>
      <c r="D32" s="11">
        <v>0</v>
      </c>
      <c r="E32" s="11">
        <f t="shared" si="1"/>
        <v>0</v>
      </c>
      <c r="F32" s="12"/>
    </row>
    <row r="33" spans="1:6" ht="24" customHeight="1" x14ac:dyDescent="0.25">
      <c r="A33" s="32" t="s">
        <v>59</v>
      </c>
      <c r="B33" s="35" t="s">
        <v>60</v>
      </c>
      <c r="C33" s="34">
        <f>ROUND([1]Ins_Aziende!C33,2)</f>
        <v>0</v>
      </c>
      <c r="D33" s="2">
        <v>1</v>
      </c>
      <c r="E33" s="11">
        <f t="shared" si="1"/>
        <v>0</v>
      </c>
      <c r="F33" s="12"/>
    </row>
    <row r="34" spans="1:6" ht="24" customHeight="1" x14ac:dyDescent="0.25">
      <c r="A34" s="36" t="s">
        <v>61</v>
      </c>
      <c r="B34" s="37" t="s">
        <v>62</v>
      </c>
      <c r="C34" s="38">
        <f>ROUND([1]Ins_Aziende!C34,2)</f>
        <v>2593995.33</v>
      </c>
      <c r="D34" s="2">
        <v>1</v>
      </c>
      <c r="E34" s="11">
        <f t="shared" si="1"/>
        <v>0</v>
      </c>
      <c r="F34" s="12"/>
    </row>
    <row r="35" spans="1:6" ht="24" customHeight="1" x14ac:dyDescent="0.25">
      <c r="A35" s="19" t="s">
        <v>63</v>
      </c>
      <c r="B35" s="28" t="s">
        <v>64</v>
      </c>
      <c r="C35" s="21">
        <f>ROUND([1]Ins_Aziende!C35,2)</f>
        <v>0</v>
      </c>
      <c r="D35" s="2">
        <v>1</v>
      </c>
      <c r="E35" s="11">
        <f t="shared" si="1"/>
        <v>0</v>
      </c>
      <c r="F35" s="12"/>
    </row>
    <row r="36" spans="1:6" ht="24" customHeight="1" x14ac:dyDescent="0.25">
      <c r="A36" s="39" t="s">
        <v>65</v>
      </c>
      <c r="B36" s="40" t="s">
        <v>66</v>
      </c>
      <c r="C36" s="41">
        <f>ROUND([1]Ins_Aziende!C36,2)</f>
        <v>22285295.41</v>
      </c>
      <c r="D36" s="2">
        <v>1</v>
      </c>
      <c r="E36" s="11">
        <f t="shared" si="1"/>
        <v>0</v>
      </c>
      <c r="F36" s="12"/>
    </row>
    <row r="37" spans="1:6" ht="24" customHeight="1" x14ac:dyDescent="0.25">
      <c r="A37" s="22" t="s">
        <v>67</v>
      </c>
      <c r="B37" s="23" t="s">
        <v>68</v>
      </c>
      <c r="C37" s="24">
        <v>0</v>
      </c>
      <c r="D37" s="11">
        <v>0</v>
      </c>
      <c r="F37" s="12"/>
    </row>
    <row r="38" spans="1:6" ht="24" customHeight="1" x14ac:dyDescent="0.25">
      <c r="A38" s="8" t="s">
        <v>69</v>
      </c>
      <c r="B38" s="16" t="s">
        <v>70</v>
      </c>
      <c r="C38" s="14">
        <f>ROUND(+C39+C40+C41+C42,2)</f>
        <v>0</v>
      </c>
      <c r="D38" s="11">
        <v>0</v>
      </c>
      <c r="E38" s="11">
        <f t="shared" ref="E38:E43" si="2">IF(C38&lt;0,1,0)</f>
        <v>0</v>
      </c>
      <c r="F38" s="12"/>
    </row>
    <row r="39" spans="1:6" ht="24" customHeight="1" x14ac:dyDescent="0.25">
      <c r="A39" s="36" t="s">
        <v>71</v>
      </c>
      <c r="B39" s="42" t="s">
        <v>72</v>
      </c>
      <c r="C39" s="38">
        <f>ROUND(IF([1]Info!$B$2="952",VLOOKUP(A39,[1]Ins_Aziende!$A$4:$C$556,3,FALSE),0),2)</f>
        <v>0</v>
      </c>
      <c r="D39" s="2">
        <v>1</v>
      </c>
      <c r="E39" s="11">
        <f t="shared" si="2"/>
        <v>0</v>
      </c>
      <c r="F39" s="12"/>
    </row>
    <row r="40" spans="1:6" ht="24" customHeight="1" x14ac:dyDescent="0.25">
      <c r="A40" s="36" t="s">
        <v>73</v>
      </c>
      <c r="B40" s="42" t="s">
        <v>74</v>
      </c>
      <c r="C40" s="38">
        <f>ROUND(IF([1]Info!$B$2="952",VLOOKUP(A40,[1]Ins_Aziende!$A$4:$C$556,3,FALSE),0),2)</f>
        <v>0</v>
      </c>
      <c r="D40" s="2">
        <v>1</v>
      </c>
      <c r="E40" s="11">
        <f t="shared" si="2"/>
        <v>0</v>
      </c>
      <c r="F40" s="12"/>
    </row>
    <row r="41" spans="1:6" ht="24" customHeight="1" x14ac:dyDescent="0.25">
      <c r="A41" s="36" t="s">
        <v>75</v>
      </c>
      <c r="B41" s="42" t="s">
        <v>76</v>
      </c>
      <c r="C41" s="38">
        <f>ROUND([1]Ins_Aziende!C41,2)</f>
        <v>0</v>
      </c>
      <c r="D41" s="2">
        <v>1</v>
      </c>
      <c r="E41" s="11">
        <f t="shared" si="2"/>
        <v>0</v>
      </c>
      <c r="F41" s="12"/>
    </row>
    <row r="42" spans="1:6" ht="24" customHeight="1" x14ac:dyDescent="0.25">
      <c r="A42" s="36" t="s">
        <v>77</v>
      </c>
      <c r="B42" s="42" t="s">
        <v>78</v>
      </c>
      <c r="C42" s="38">
        <f>ROUND([1]Ins_Aziende!C42,2)</f>
        <v>0</v>
      </c>
      <c r="D42" s="2">
        <v>1</v>
      </c>
      <c r="E42" s="11">
        <f t="shared" si="2"/>
        <v>0</v>
      </c>
      <c r="F42" s="12"/>
    </row>
    <row r="43" spans="1:6" ht="24" customHeight="1" x14ac:dyDescent="0.25">
      <c r="A43" s="43" t="s">
        <v>79</v>
      </c>
      <c r="B43" s="44" t="s">
        <v>80</v>
      </c>
      <c r="C43" s="45">
        <f>ROUND([1]Ins_Aziende!C43,2)</f>
        <v>0</v>
      </c>
      <c r="D43" s="2">
        <v>1</v>
      </c>
      <c r="E43" s="11">
        <f t="shared" si="2"/>
        <v>0</v>
      </c>
      <c r="F43" s="12"/>
    </row>
    <row r="44" spans="1:6" ht="24" customHeight="1" x14ac:dyDescent="0.25">
      <c r="A44" s="8" t="s">
        <v>81</v>
      </c>
      <c r="B44" s="9" t="s">
        <v>82</v>
      </c>
      <c r="C44" s="14">
        <f>ROUND(+C45+C46,2)</f>
        <v>0</v>
      </c>
      <c r="D44" s="11">
        <v>0</v>
      </c>
      <c r="E44" s="46"/>
      <c r="F44" s="12"/>
    </row>
    <row r="45" spans="1:6" s="48" customFormat="1" ht="24" customHeight="1" x14ac:dyDescent="0.25">
      <c r="A45" s="36" t="s">
        <v>83</v>
      </c>
      <c r="B45" s="47" t="s">
        <v>84</v>
      </c>
      <c r="C45" s="38">
        <f>ROUND([1]Ins_Aziende!C45,2)</f>
        <v>0</v>
      </c>
      <c r="D45" s="2">
        <v>1</v>
      </c>
      <c r="E45" s="46"/>
      <c r="F45" s="12"/>
    </row>
    <row r="46" spans="1:6" ht="24" customHeight="1" x14ac:dyDescent="0.25">
      <c r="A46" s="36" t="s">
        <v>85</v>
      </c>
      <c r="B46" s="47" t="s">
        <v>86</v>
      </c>
      <c r="C46" s="38">
        <f>ROUND([1]Ins_Aziende!C46,2)</f>
        <v>0</v>
      </c>
      <c r="D46" s="2">
        <v>1</v>
      </c>
      <c r="E46" s="46"/>
      <c r="F46" s="12"/>
    </row>
    <row r="47" spans="1:6" ht="24" customHeight="1" x14ac:dyDescent="0.25">
      <c r="A47" s="8" t="s">
        <v>87</v>
      </c>
      <c r="B47" s="9" t="s">
        <v>88</v>
      </c>
      <c r="C47" s="14">
        <f>ROUND(+C48+C49+C50+C53+C54,2)</f>
        <v>1491563.55</v>
      </c>
      <c r="D47" s="11">
        <v>0</v>
      </c>
      <c r="E47" s="11">
        <f t="shared" ref="E47:E69" si="3">IF(C47&lt;0,1,0)</f>
        <v>0</v>
      </c>
      <c r="F47" s="12"/>
    </row>
    <row r="48" spans="1:6" ht="24" customHeight="1" x14ac:dyDescent="0.25">
      <c r="A48" s="36" t="s">
        <v>89</v>
      </c>
      <c r="B48" s="47" t="s">
        <v>90</v>
      </c>
      <c r="C48" s="38">
        <f>ROUND([1]Ins_Aziende!C48,2)</f>
        <v>0</v>
      </c>
      <c r="D48" s="2">
        <v>1</v>
      </c>
      <c r="E48" s="11">
        <f t="shared" si="3"/>
        <v>0</v>
      </c>
      <c r="F48" s="12"/>
    </row>
    <row r="49" spans="1:6" ht="24" customHeight="1" x14ac:dyDescent="0.25">
      <c r="A49" s="36" t="s">
        <v>91</v>
      </c>
      <c r="B49" s="47" t="s">
        <v>92</v>
      </c>
      <c r="C49" s="38">
        <f>ROUND([1]Ins_Aziende!C49,2)</f>
        <v>0</v>
      </c>
      <c r="D49" s="2">
        <v>1</v>
      </c>
      <c r="E49" s="11">
        <f t="shared" si="3"/>
        <v>0</v>
      </c>
      <c r="F49" s="12"/>
    </row>
    <row r="50" spans="1:6" ht="24" customHeight="1" x14ac:dyDescent="0.25">
      <c r="A50" s="8" t="s">
        <v>93</v>
      </c>
      <c r="B50" s="16" t="s">
        <v>94</v>
      </c>
      <c r="C50" s="14">
        <f>ROUND(C51+C52,2)</f>
        <v>1491563.55</v>
      </c>
      <c r="D50" s="11">
        <v>0</v>
      </c>
      <c r="E50" s="11">
        <f t="shared" si="3"/>
        <v>0</v>
      </c>
      <c r="F50" s="12"/>
    </row>
    <row r="51" spans="1:6" ht="24" customHeight="1" x14ac:dyDescent="0.25">
      <c r="A51" s="36" t="s">
        <v>95</v>
      </c>
      <c r="B51" s="42" t="s">
        <v>96</v>
      </c>
      <c r="C51" s="38">
        <f>ROUND([1]Ins_Aziende!C51,2)</f>
        <v>0</v>
      </c>
      <c r="D51" s="2">
        <v>1</v>
      </c>
      <c r="E51" s="11">
        <f t="shared" si="3"/>
        <v>0</v>
      </c>
      <c r="F51" s="12"/>
    </row>
    <row r="52" spans="1:6" ht="24" customHeight="1" x14ac:dyDescent="0.25">
      <c r="A52" s="36" t="s">
        <v>97</v>
      </c>
      <c r="B52" s="42" t="s">
        <v>98</v>
      </c>
      <c r="C52" s="38">
        <f>ROUND([1]Ins_Aziende!C52,2)</f>
        <v>1491563.55</v>
      </c>
      <c r="D52" s="2">
        <v>1</v>
      </c>
      <c r="E52" s="11">
        <f t="shared" si="3"/>
        <v>0</v>
      </c>
      <c r="F52" s="12"/>
    </row>
    <row r="53" spans="1:6" ht="24" customHeight="1" x14ac:dyDescent="0.25">
      <c r="A53" s="36" t="s">
        <v>99</v>
      </c>
      <c r="B53" s="47" t="s">
        <v>100</v>
      </c>
      <c r="C53" s="38">
        <f>ROUND([1]Ins_Aziende!C53,2)</f>
        <v>0</v>
      </c>
      <c r="D53" s="2">
        <v>1</v>
      </c>
      <c r="E53" s="11">
        <f t="shared" si="3"/>
        <v>0</v>
      </c>
      <c r="F53" s="12"/>
    </row>
    <row r="54" spans="1:6" ht="24" customHeight="1" x14ac:dyDescent="0.25">
      <c r="A54" s="36" t="s">
        <v>101</v>
      </c>
      <c r="B54" s="47" t="s">
        <v>102</v>
      </c>
      <c r="C54" s="38">
        <f>ROUND([1]Ins_Aziende!C54,2)</f>
        <v>0</v>
      </c>
      <c r="D54" s="2">
        <v>1</v>
      </c>
      <c r="E54" s="11">
        <f t="shared" si="3"/>
        <v>0</v>
      </c>
      <c r="F54" s="12"/>
    </row>
    <row r="55" spans="1:6" ht="24" customHeight="1" x14ac:dyDescent="0.25">
      <c r="A55" s="8" t="s">
        <v>103</v>
      </c>
      <c r="B55" s="9" t="s">
        <v>104</v>
      </c>
      <c r="C55" s="14">
        <f>ROUND(+C56+C97+C103+C104,2)</f>
        <v>0</v>
      </c>
      <c r="D55" s="11">
        <v>0</v>
      </c>
      <c r="E55" s="11">
        <f t="shared" si="3"/>
        <v>0</v>
      </c>
      <c r="F55" s="12"/>
    </row>
    <row r="56" spans="1:6" ht="24" customHeight="1" x14ac:dyDescent="0.25">
      <c r="A56" s="8" t="s">
        <v>105</v>
      </c>
      <c r="B56" s="16" t="s">
        <v>106</v>
      </c>
      <c r="C56" s="14">
        <f>ROUND(+C57+C75+C76,2)</f>
        <v>0</v>
      </c>
      <c r="D56" s="11">
        <v>0</v>
      </c>
      <c r="E56" s="11">
        <f t="shared" si="3"/>
        <v>0</v>
      </c>
      <c r="F56" s="12"/>
    </row>
    <row r="57" spans="1:6" ht="24" customHeight="1" x14ac:dyDescent="0.25">
      <c r="A57" s="8" t="s">
        <v>107</v>
      </c>
      <c r="B57" s="17" t="s">
        <v>108</v>
      </c>
      <c r="C57" s="14">
        <f>ROUND(SUM(C58:C72),2)</f>
        <v>0</v>
      </c>
      <c r="D57" s="11">
        <v>0</v>
      </c>
      <c r="E57" s="11">
        <f t="shared" si="3"/>
        <v>0</v>
      </c>
      <c r="F57" s="12"/>
    </row>
    <row r="58" spans="1:6" ht="24" customHeight="1" x14ac:dyDescent="0.25">
      <c r="A58" s="19" t="s">
        <v>109</v>
      </c>
      <c r="B58" s="28" t="s">
        <v>110</v>
      </c>
      <c r="C58" s="21">
        <f>ROUND([1]Ins_Aziende!C58,2)</f>
        <v>0</v>
      </c>
      <c r="D58" s="2">
        <v>1</v>
      </c>
      <c r="E58" s="11">
        <f t="shared" si="3"/>
        <v>0</v>
      </c>
      <c r="F58" s="12"/>
    </row>
    <row r="59" spans="1:6" ht="24" customHeight="1" x14ac:dyDescent="0.25">
      <c r="A59" s="19" t="s">
        <v>111</v>
      </c>
      <c r="B59" s="28" t="s">
        <v>112</v>
      </c>
      <c r="C59" s="21">
        <f>ROUND([1]Ins_Aziende!C59,2)</f>
        <v>0</v>
      </c>
      <c r="D59" s="2">
        <v>1</v>
      </c>
      <c r="E59" s="11">
        <f t="shared" si="3"/>
        <v>0</v>
      </c>
      <c r="F59" s="12"/>
    </row>
    <row r="60" spans="1:6" ht="24" customHeight="1" x14ac:dyDescent="0.25">
      <c r="A60" s="19" t="s">
        <v>113</v>
      </c>
      <c r="B60" s="28" t="s">
        <v>114</v>
      </c>
      <c r="C60" s="21">
        <f>ROUND([1]Ins_Aziende!C60,2)</f>
        <v>0</v>
      </c>
      <c r="D60" s="2">
        <v>1</v>
      </c>
      <c r="E60" s="11">
        <f t="shared" si="3"/>
        <v>0</v>
      </c>
      <c r="F60" s="12"/>
    </row>
    <row r="61" spans="1:6" ht="24" customHeight="1" x14ac:dyDescent="0.25">
      <c r="A61" s="19" t="s">
        <v>115</v>
      </c>
      <c r="B61" s="28" t="s">
        <v>116</v>
      </c>
      <c r="C61" s="21">
        <f>ROUND([1]Ins_Aziende!C61,2)</f>
        <v>0</v>
      </c>
      <c r="D61" s="2">
        <v>1</v>
      </c>
      <c r="E61" s="11">
        <f t="shared" si="3"/>
        <v>0</v>
      </c>
      <c r="F61" s="12"/>
    </row>
    <row r="62" spans="1:6" ht="24" customHeight="1" x14ac:dyDescent="0.25">
      <c r="A62" s="19" t="s">
        <v>117</v>
      </c>
      <c r="B62" s="28" t="s">
        <v>118</v>
      </c>
      <c r="C62" s="21">
        <f>ROUND([1]Ins_Aziende!C62,2)</f>
        <v>0</v>
      </c>
      <c r="D62" s="2">
        <v>1</v>
      </c>
      <c r="E62" s="11">
        <f t="shared" si="3"/>
        <v>0</v>
      </c>
      <c r="F62" s="12"/>
    </row>
    <row r="63" spans="1:6" ht="24" customHeight="1" x14ac:dyDescent="0.25">
      <c r="A63" s="19" t="s">
        <v>119</v>
      </c>
      <c r="B63" s="28" t="s">
        <v>120</v>
      </c>
      <c r="C63" s="21">
        <f>ROUND([1]Ins_Aziende!C63,2)</f>
        <v>0</v>
      </c>
      <c r="D63" s="2">
        <v>1</v>
      </c>
      <c r="E63" s="11">
        <f t="shared" si="3"/>
        <v>0</v>
      </c>
      <c r="F63" s="12"/>
    </row>
    <row r="64" spans="1:6" ht="24" customHeight="1" x14ac:dyDescent="0.25">
      <c r="A64" s="19" t="s">
        <v>121</v>
      </c>
      <c r="B64" s="28" t="s">
        <v>122</v>
      </c>
      <c r="C64" s="21">
        <f>ROUND([1]Ins_Aziende!C64,2)</f>
        <v>0</v>
      </c>
      <c r="D64" s="2">
        <v>1</v>
      </c>
      <c r="E64" s="11">
        <f t="shared" si="3"/>
        <v>0</v>
      </c>
      <c r="F64" s="12"/>
    </row>
    <row r="65" spans="1:6" ht="24" customHeight="1" x14ac:dyDescent="0.25">
      <c r="A65" s="19" t="s">
        <v>123</v>
      </c>
      <c r="B65" s="28" t="s">
        <v>124</v>
      </c>
      <c r="C65" s="21">
        <f>ROUND([1]Ins_Aziende!C65,2)</f>
        <v>0</v>
      </c>
      <c r="D65" s="2">
        <v>1</v>
      </c>
      <c r="E65" s="11">
        <f t="shared" si="3"/>
        <v>0</v>
      </c>
      <c r="F65" s="12"/>
    </row>
    <row r="66" spans="1:6" ht="24" customHeight="1" x14ac:dyDescent="0.25">
      <c r="A66" s="19" t="s">
        <v>125</v>
      </c>
      <c r="B66" s="28" t="s">
        <v>126</v>
      </c>
      <c r="C66" s="21">
        <f>ROUND([1]Ins_Aziende!C66,2)</f>
        <v>0</v>
      </c>
      <c r="D66" s="2">
        <v>1</v>
      </c>
      <c r="E66" s="11">
        <f t="shared" si="3"/>
        <v>0</v>
      </c>
      <c r="F66" s="12"/>
    </row>
    <row r="67" spans="1:6" ht="24" customHeight="1" x14ac:dyDescent="0.25">
      <c r="A67" s="29" t="s">
        <v>127</v>
      </c>
      <c r="B67" s="30" t="s">
        <v>128</v>
      </c>
      <c r="C67" s="31">
        <f>ROUND(VLOOKUP(A67,PosteR,3,0),2)</f>
        <v>0</v>
      </c>
      <c r="D67" s="2">
        <v>1</v>
      </c>
      <c r="E67" s="11">
        <f t="shared" si="3"/>
        <v>0</v>
      </c>
      <c r="F67" s="12"/>
    </row>
    <row r="68" spans="1:6" ht="24" customHeight="1" x14ac:dyDescent="0.25">
      <c r="A68" s="29" t="s">
        <v>129</v>
      </c>
      <c r="B68" s="30" t="s">
        <v>130</v>
      </c>
      <c r="C68" s="31">
        <f>ROUND(VLOOKUP(A68,PosteR,3,0),2)</f>
        <v>0</v>
      </c>
      <c r="D68" s="2">
        <v>1</v>
      </c>
      <c r="E68" s="11">
        <f t="shared" si="3"/>
        <v>0</v>
      </c>
      <c r="F68" s="12"/>
    </row>
    <row r="69" spans="1:6" ht="24" customHeight="1" x14ac:dyDescent="0.25">
      <c r="A69" s="19" t="s">
        <v>131</v>
      </c>
      <c r="B69" s="28" t="s">
        <v>132</v>
      </c>
      <c r="C69" s="21">
        <f>ROUND([1]Ins_Aziende!C69,2)</f>
        <v>0</v>
      </c>
      <c r="D69" s="2">
        <v>1</v>
      </c>
      <c r="E69" s="11">
        <f t="shared" si="3"/>
        <v>0</v>
      </c>
      <c r="F69" s="12"/>
    </row>
    <row r="70" spans="1:6" ht="24" customHeight="1" x14ac:dyDescent="0.25">
      <c r="A70" s="22" t="s">
        <v>133</v>
      </c>
      <c r="B70" s="23" t="s">
        <v>134</v>
      </c>
      <c r="C70" s="24">
        <v>0</v>
      </c>
      <c r="D70" s="11">
        <v>0</v>
      </c>
      <c r="F70" s="12"/>
    </row>
    <row r="71" spans="1:6" ht="24" customHeight="1" x14ac:dyDescent="0.25">
      <c r="A71" s="29" t="s">
        <v>135</v>
      </c>
      <c r="B71" s="30" t="s">
        <v>136</v>
      </c>
      <c r="C71" s="31">
        <f>ROUND(VLOOKUP(A71,PosteR,3,0),2)</f>
        <v>0</v>
      </c>
      <c r="D71" s="2">
        <v>1</v>
      </c>
      <c r="E71" s="11">
        <f t="shared" ref="E71:E94" si="4">IF(C71&lt;0,1,0)</f>
        <v>0</v>
      </c>
      <c r="F71" s="12"/>
    </row>
    <row r="72" spans="1:6" ht="24" customHeight="1" x14ac:dyDescent="0.25">
      <c r="A72" s="8" t="s">
        <v>137</v>
      </c>
      <c r="B72" s="18" t="s">
        <v>138</v>
      </c>
      <c r="C72" s="14">
        <f>ROUND(C73+C74,2)</f>
        <v>0</v>
      </c>
      <c r="D72" s="11">
        <v>0</v>
      </c>
      <c r="E72" s="11">
        <f t="shared" si="4"/>
        <v>0</v>
      </c>
      <c r="F72" s="12"/>
    </row>
    <row r="73" spans="1:6" ht="24" customHeight="1" x14ac:dyDescent="0.25">
      <c r="A73" s="32" t="s">
        <v>139</v>
      </c>
      <c r="B73" s="35" t="s">
        <v>140</v>
      </c>
      <c r="C73" s="34">
        <f>ROUND([1]Ins_Aziende!C73,2)</f>
        <v>0</v>
      </c>
      <c r="D73" s="2">
        <v>1</v>
      </c>
      <c r="E73" s="11">
        <f t="shared" si="4"/>
        <v>0</v>
      </c>
      <c r="F73" s="12"/>
    </row>
    <row r="74" spans="1:6" ht="24" customHeight="1" x14ac:dyDescent="0.25">
      <c r="A74" s="29" t="s">
        <v>141</v>
      </c>
      <c r="B74" s="49" t="s">
        <v>142</v>
      </c>
      <c r="C74" s="31">
        <f>ROUND(VLOOKUP(A74,PosteR,3,0),2)</f>
        <v>0</v>
      </c>
      <c r="D74" s="2">
        <v>1</v>
      </c>
      <c r="E74" s="11">
        <f t="shared" si="4"/>
        <v>0</v>
      </c>
      <c r="F74" s="12"/>
    </row>
    <row r="75" spans="1:6" ht="24" customHeight="1" x14ac:dyDescent="0.25">
      <c r="A75" s="43" t="s">
        <v>143</v>
      </c>
      <c r="B75" s="50" t="s">
        <v>144</v>
      </c>
      <c r="C75" s="45">
        <f>ROUND([1]Ins_Aziende!C75,2)</f>
        <v>0</v>
      </c>
      <c r="D75" s="2">
        <v>1</v>
      </c>
      <c r="E75" s="11">
        <f t="shared" si="4"/>
        <v>0</v>
      </c>
      <c r="F75" s="12"/>
    </row>
    <row r="76" spans="1:6" ht="24" customHeight="1" x14ac:dyDescent="0.25">
      <c r="A76" s="8" t="s">
        <v>145</v>
      </c>
      <c r="B76" s="17" t="s">
        <v>146</v>
      </c>
      <c r="C76" s="14">
        <f>ROUND(SUM(C77:C91)+C94+C95+C96,2)</f>
        <v>0</v>
      </c>
      <c r="D76" s="11">
        <v>0</v>
      </c>
      <c r="E76" s="11">
        <f t="shared" si="4"/>
        <v>0</v>
      </c>
      <c r="F76" s="12"/>
    </row>
    <row r="77" spans="1:6" ht="24" customHeight="1" x14ac:dyDescent="0.25">
      <c r="A77" s="19" t="s">
        <v>147</v>
      </c>
      <c r="B77" s="28" t="s">
        <v>148</v>
      </c>
      <c r="C77" s="21">
        <f>ROUND([1]Ins_Aziende!C77,2)</f>
        <v>0</v>
      </c>
      <c r="D77" s="2">
        <v>1</v>
      </c>
      <c r="E77" s="11">
        <f t="shared" si="4"/>
        <v>0</v>
      </c>
      <c r="F77" s="12"/>
    </row>
    <row r="78" spans="1:6" ht="24" customHeight="1" x14ac:dyDescent="0.25">
      <c r="A78" s="19" t="s">
        <v>149</v>
      </c>
      <c r="B78" s="28" t="s">
        <v>150</v>
      </c>
      <c r="C78" s="21">
        <f>ROUND([1]Ins_Aziende!C78,2)</f>
        <v>0</v>
      </c>
      <c r="D78" s="2">
        <v>1</v>
      </c>
      <c r="E78" s="11">
        <f t="shared" si="4"/>
        <v>0</v>
      </c>
      <c r="F78" s="12"/>
    </row>
    <row r="79" spans="1:6" ht="24" customHeight="1" x14ac:dyDescent="0.25">
      <c r="A79" s="19" t="s">
        <v>151</v>
      </c>
      <c r="B79" s="28" t="s">
        <v>152</v>
      </c>
      <c r="C79" s="21">
        <f>ROUND([1]Ins_Aziende!C79,2)</f>
        <v>0</v>
      </c>
      <c r="D79" s="2">
        <v>1</v>
      </c>
      <c r="E79" s="11">
        <f t="shared" si="4"/>
        <v>0</v>
      </c>
      <c r="F79" s="12"/>
    </row>
    <row r="80" spans="1:6" ht="24" customHeight="1" x14ac:dyDescent="0.25">
      <c r="A80" s="36" t="s">
        <v>153</v>
      </c>
      <c r="B80" s="51" t="s">
        <v>154</v>
      </c>
      <c r="C80" s="38">
        <f>ROUND([1]Ins_Aziende!C80,2)</f>
        <v>0</v>
      </c>
      <c r="D80" s="2">
        <v>1</v>
      </c>
      <c r="E80" s="11">
        <f t="shared" si="4"/>
        <v>0</v>
      </c>
      <c r="F80" s="12"/>
    </row>
    <row r="81" spans="1:6" ht="24" customHeight="1" x14ac:dyDescent="0.25">
      <c r="A81" s="19" t="s">
        <v>155</v>
      </c>
      <c r="B81" s="28" t="s">
        <v>156</v>
      </c>
      <c r="C81" s="21">
        <f>ROUND([1]Ins_Aziende!C81,2)</f>
        <v>0</v>
      </c>
      <c r="D81" s="2">
        <v>1</v>
      </c>
      <c r="E81" s="11">
        <f t="shared" si="4"/>
        <v>0</v>
      </c>
      <c r="F81" s="12"/>
    </row>
    <row r="82" spans="1:6" ht="24" customHeight="1" x14ac:dyDescent="0.25">
      <c r="A82" s="19" t="s">
        <v>157</v>
      </c>
      <c r="B82" s="28" t="s">
        <v>158</v>
      </c>
      <c r="C82" s="21">
        <f>ROUND([1]Ins_Aziende!C82,2)</f>
        <v>0</v>
      </c>
      <c r="D82" s="2">
        <v>1</v>
      </c>
      <c r="E82" s="11">
        <f t="shared" si="4"/>
        <v>0</v>
      </c>
      <c r="F82" s="12"/>
    </row>
    <row r="83" spans="1:6" ht="24" customHeight="1" x14ac:dyDescent="0.25">
      <c r="A83" s="19" t="s">
        <v>159</v>
      </c>
      <c r="B83" s="28" t="s">
        <v>160</v>
      </c>
      <c r="C83" s="21">
        <f>ROUND([1]Ins_Aziende!C83,2)</f>
        <v>0</v>
      </c>
      <c r="D83" s="2">
        <v>1</v>
      </c>
      <c r="E83" s="11">
        <f t="shared" si="4"/>
        <v>0</v>
      </c>
      <c r="F83" s="12"/>
    </row>
    <row r="84" spans="1:6" ht="24" customHeight="1" x14ac:dyDescent="0.25">
      <c r="A84" s="19" t="s">
        <v>161</v>
      </c>
      <c r="B84" s="28" t="s">
        <v>162</v>
      </c>
      <c r="C84" s="21">
        <f>ROUND([1]Ins_Aziende!C84,2)</f>
        <v>0</v>
      </c>
      <c r="D84" s="2">
        <v>1</v>
      </c>
      <c r="E84" s="11">
        <f t="shared" si="4"/>
        <v>0</v>
      </c>
      <c r="F84" s="12"/>
    </row>
    <row r="85" spans="1:6" ht="24" customHeight="1" x14ac:dyDescent="0.25">
      <c r="A85" s="19" t="s">
        <v>163</v>
      </c>
      <c r="B85" s="28" t="s">
        <v>164</v>
      </c>
      <c r="C85" s="21">
        <f>ROUND([1]Ins_Aziende!C85,2)</f>
        <v>0</v>
      </c>
      <c r="D85" s="2">
        <v>1</v>
      </c>
      <c r="E85" s="11">
        <f t="shared" si="4"/>
        <v>0</v>
      </c>
      <c r="F85" s="12"/>
    </row>
    <row r="86" spans="1:6" ht="24" customHeight="1" x14ac:dyDescent="0.25">
      <c r="A86" s="36" t="s">
        <v>165</v>
      </c>
      <c r="B86" s="51" t="s">
        <v>166</v>
      </c>
      <c r="C86" s="38">
        <f>ROUND([1]Ins_Aziende!C86,2)</f>
        <v>0</v>
      </c>
      <c r="D86" s="2">
        <v>1</v>
      </c>
      <c r="E86" s="11">
        <f t="shared" si="4"/>
        <v>0</v>
      </c>
      <c r="F86" s="12"/>
    </row>
    <row r="87" spans="1:6" ht="24" customHeight="1" x14ac:dyDescent="0.25">
      <c r="A87" s="36" t="s">
        <v>167</v>
      </c>
      <c r="B87" s="51" t="s">
        <v>168</v>
      </c>
      <c r="C87" s="38">
        <f>ROUND([1]Ins_Aziende!C87,2)</f>
        <v>0</v>
      </c>
      <c r="D87" s="2">
        <v>1</v>
      </c>
      <c r="E87" s="11">
        <f t="shared" si="4"/>
        <v>0</v>
      </c>
      <c r="F87" s="12"/>
    </row>
    <row r="88" spans="1:6" ht="24" customHeight="1" x14ac:dyDescent="0.25">
      <c r="A88" s="22" t="s">
        <v>169</v>
      </c>
      <c r="B88" s="23" t="s">
        <v>170</v>
      </c>
      <c r="C88" s="24">
        <v>0</v>
      </c>
      <c r="D88" s="2">
        <v>1</v>
      </c>
      <c r="E88" s="11">
        <f t="shared" si="4"/>
        <v>0</v>
      </c>
      <c r="F88" s="12"/>
    </row>
    <row r="89" spans="1:6" ht="24" customHeight="1" x14ac:dyDescent="0.25">
      <c r="A89" s="19" t="s">
        <v>171</v>
      </c>
      <c r="B89" s="28" t="s">
        <v>172</v>
      </c>
      <c r="C89" s="21">
        <f>ROUND([1]Ins_Aziende!C89,2)</f>
        <v>0</v>
      </c>
      <c r="D89" s="2">
        <v>1</v>
      </c>
      <c r="E89" s="11">
        <f t="shared" si="4"/>
        <v>0</v>
      </c>
      <c r="F89" s="12"/>
    </row>
    <row r="90" spans="1:6" ht="24" customHeight="1" x14ac:dyDescent="0.25">
      <c r="A90" s="19" t="s">
        <v>173</v>
      </c>
      <c r="B90" s="28" t="s">
        <v>174</v>
      </c>
      <c r="C90" s="21">
        <f>ROUND([1]Ins_Aziende!C90,2)</f>
        <v>0</v>
      </c>
      <c r="D90" s="2">
        <v>1</v>
      </c>
      <c r="E90" s="11">
        <f t="shared" si="4"/>
        <v>0</v>
      </c>
      <c r="F90" s="12"/>
    </row>
    <row r="91" spans="1:6" ht="24" customHeight="1" x14ac:dyDescent="0.25">
      <c r="A91" s="8" t="s">
        <v>175</v>
      </c>
      <c r="B91" s="18" t="s">
        <v>176</v>
      </c>
      <c r="C91" s="14">
        <f>ROUND(+C92+C93,2)</f>
        <v>0</v>
      </c>
      <c r="D91" s="11">
        <v>0</v>
      </c>
      <c r="E91" s="11">
        <f t="shared" si="4"/>
        <v>0</v>
      </c>
      <c r="F91" s="12"/>
    </row>
    <row r="92" spans="1:6" ht="24" customHeight="1" x14ac:dyDescent="0.25">
      <c r="A92" s="36" t="s">
        <v>177</v>
      </c>
      <c r="B92" s="37" t="s">
        <v>178</v>
      </c>
      <c r="C92" s="38">
        <f>ROUND([1]Ins_Aziende!C92,2)</f>
        <v>0</v>
      </c>
      <c r="D92" s="2">
        <v>1</v>
      </c>
      <c r="E92" s="11">
        <f t="shared" si="4"/>
        <v>0</v>
      </c>
      <c r="F92" s="12"/>
    </row>
    <row r="93" spans="1:6" ht="24" customHeight="1" x14ac:dyDescent="0.25">
      <c r="A93" s="36" t="s">
        <v>179</v>
      </c>
      <c r="B93" s="37" t="s">
        <v>180</v>
      </c>
      <c r="C93" s="38">
        <f>ROUND([1]Ins_Aziende!C93,2)</f>
        <v>0</v>
      </c>
      <c r="D93" s="2">
        <v>1</v>
      </c>
      <c r="E93" s="11">
        <f t="shared" si="4"/>
        <v>0</v>
      </c>
      <c r="F93" s="12"/>
    </row>
    <row r="94" spans="1:6" ht="24" customHeight="1" x14ac:dyDescent="0.25">
      <c r="A94" s="19" t="s">
        <v>181</v>
      </c>
      <c r="B94" s="28" t="s">
        <v>182</v>
      </c>
      <c r="C94" s="21">
        <f>ROUND([1]Ins_Aziende!C94,2)</f>
        <v>0</v>
      </c>
      <c r="D94" s="2">
        <v>1</v>
      </c>
      <c r="E94" s="11">
        <f t="shared" si="4"/>
        <v>0</v>
      </c>
      <c r="F94" s="12"/>
    </row>
    <row r="95" spans="1:6" ht="24" customHeight="1" x14ac:dyDescent="0.25">
      <c r="A95" s="22" t="s">
        <v>183</v>
      </c>
      <c r="B95" s="23" t="s">
        <v>184</v>
      </c>
      <c r="C95" s="24">
        <v>0</v>
      </c>
      <c r="D95" s="11">
        <v>0</v>
      </c>
      <c r="F95" s="12"/>
    </row>
    <row r="96" spans="1:6" ht="24" customHeight="1" x14ac:dyDescent="0.25">
      <c r="A96" s="36" t="s">
        <v>185</v>
      </c>
      <c r="B96" s="51" t="s">
        <v>186</v>
      </c>
      <c r="C96" s="38">
        <f>ROUND([1]Ins_Aziende!C96,2)</f>
        <v>0</v>
      </c>
      <c r="D96" s="11">
        <v>0</v>
      </c>
      <c r="F96" s="12"/>
    </row>
    <row r="97" spans="1:6" ht="24" customHeight="1" x14ac:dyDescent="0.25">
      <c r="A97" s="8" t="s">
        <v>187</v>
      </c>
      <c r="B97" s="16" t="s">
        <v>188</v>
      </c>
      <c r="C97" s="14">
        <f>ROUND(SUM(C98:C102),2)</f>
        <v>0</v>
      </c>
      <c r="D97" s="11">
        <v>0</v>
      </c>
      <c r="E97" s="11">
        <f t="shared" ref="E97:E110" si="5">IF(C97&lt;0,1,0)</f>
        <v>0</v>
      </c>
      <c r="F97" s="12"/>
    </row>
    <row r="98" spans="1:6" ht="24" customHeight="1" x14ac:dyDescent="0.25">
      <c r="A98" s="19" t="s">
        <v>189</v>
      </c>
      <c r="B98" s="52" t="s">
        <v>190</v>
      </c>
      <c r="C98" s="21">
        <f>ROUND([1]Ins_Aziende!C98,2)</f>
        <v>0</v>
      </c>
      <c r="D98" s="2">
        <v>1</v>
      </c>
      <c r="E98" s="11">
        <f t="shared" si="5"/>
        <v>0</v>
      </c>
      <c r="F98" s="12"/>
    </row>
    <row r="99" spans="1:6" ht="24" customHeight="1" x14ac:dyDescent="0.25">
      <c r="A99" s="19" t="s">
        <v>191</v>
      </c>
      <c r="B99" s="52" t="s">
        <v>192</v>
      </c>
      <c r="C99" s="21">
        <f>ROUND([1]Ins_Aziende!C99,2)</f>
        <v>0</v>
      </c>
      <c r="D99" s="2">
        <v>1</v>
      </c>
      <c r="E99" s="11">
        <f t="shared" si="5"/>
        <v>0</v>
      </c>
      <c r="F99" s="12"/>
    </row>
    <row r="100" spans="1:6" ht="24" customHeight="1" x14ac:dyDescent="0.25">
      <c r="A100" s="19" t="s">
        <v>193</v>
      </c>
      <c r="B100" s="52" t="s">
        <v>194</v>
      </c>
      <c r="C100" s="21">
        <f>ROUND([1]Ins_Aziende!C100,2)</f>
        <v>0</v>
      </c>
      <c r="D100" s="2">
        <v>1</v>
      </c>
      <c r="E100" s="11">
        <f t="shared" si="5"/>
        <v>0</v>
      </c>
      <c r="F100" s="12"/>
    </row>
    <row r="101" spans="1:6" ht="24" customHeight="1" x14ac:dyDescent="0.25">
      <c r="A101" s="19" t="s">
        <v>195</v>
      </c>
      <c r="B101" s="52" t="s">
        <v>196</v>
      </c>
      <c r="C101" s="21">
        <f>ROUND([1]Ins_Aziende!C101,2)</f>
        <v>0</v>
      </c>
      <c r="D101" s="2">
        <v>1</v>
      </c>
      <c r="E101" s="11">
        <f t="shared" si="5"/>
        <v>0</v>
      </c>
      <c r="F101" s="12"/>
    </row>
    <row r="102" spans="1:6" ht="24" customHeight="1" x14ac:dyDescent="0.25">
      <c r="A102" s="19" t="s">
        <v>197</v>
      </c>
      <c r="B102" s="52" t="s">
        <v>198</v>
      </c>
      <c r="C102" s="21">
        <f>ROUND([1]Ins_Aziende!C102,2)</f>
        <v>0</v>
      </c>
      <c r="D102" s="2">
        <v>1</v>
      </c>
      <c r="E102" s="11">
        <f t="shared" si="5"/>
        <v>0</v>
      </c>
      <c r="F102" s="12"/>
    </row>
    <row r="103" spans="1:6" s="48" customFormat="1" ht="24" customHeight="1" x14ac:dyDescent="0.25">
      <c r="A103" s="43" t="s">
        <v>199</v>
      </c>
      <c r="B103" s="44" t="s">
        <v>200</v>
      </c>
      <c r="C103" s="45">
        <f>ROUND([1]Ins_Aziende!C103,2)</f>
        <v>0</v>
      </c>
      <c r="D103" s="2">
        <v>1</v>
      </c>
      <c r="E103" s="11">
        <f t="shared" si="5"/>
        <v>0</v>
      </c>
      <c r="F103" s="12"/>
    </row>
    <row r="104" spans="1:6" ht="24" customHeight="1" x14ac:dyDescent="0.25">
      <c r="A104" s="8" t="s">
        <v>201</v>
      </c>
      <c r="B104" s="16" t="s">
        <v>202</v>
      </c>
      <c r="C104" s="14">
        <f>ROUND(SUM(C105:C111),2)</f>
        <v>0</v>
      </c>
      <c r="D104" s="11">
        <v>0</v>
      </c>
      <c r="E104" s="11">
        <f t="shared" si="5"/>
        <v>0</v>
      </c>
      <c r="F104" s="12"/>
    </row>
    <row r="105" spans="1:6" ht="24" customHeight="1" x14ac:dyDescent="0.25">
      <c r="A105" s="36" t="s">
        <v>203</v>
      </c>
      <c r="B105" s="42" t="s">
        <v>204</v>
      </c>
      <c r="C105" s="38">
        <f>ROUND([1]Ins_Aziende!C105,2)</f>
        <v>0</v>
      </c>
      <c r="D105" s="2">
        <v>1</v>
      </c>
      <c r="E105" s="11">
        <f t="shared" si="5"/>
        <v>0</v>
      </c>
      <c r="F105" s="12"/>
    </row>
    <row r="106" spans="1:6" ht="24" customHeight="1" x14ac:dyDescent="0.25">
      <c r="A106" s="36" t="s">
        <v>205</v>
      </c>
      <c r="B106" s="42" t="s">
        <v>206</v>
      </c>
      <c r="C106" s="38">
        <f>ROUND([1]Ins_Aziende!C106,2)</f>
        <v>0</v>
      </c>
      <c r="D106" s="2">
        <v>1</v>
      </c>
      <c r="E106" s="11">
        <f t="shared" si="5"/>
        <v>0</v>
      </c>
      <c r="F106" s="12"/>
    </row>
    <row r="107" spans="1:6" ht="24" customHeight="1" x14ac:dyDescent="0.25">
      <c r="A107" s="36" t="s">
        <v>207</v>
      </c>
      <c r="B107" s="42" t="s">
        <v>208</v>
      </c>
      <c r="C107" s="38">
        <f>ROUND([1]Ins_Aziende!C107,2)</f>
        <v>0</v>
      </c>
      <c r="D107" s="2">
        <v>1</v>
      </c>
      <c r="E107" s="11">
        <f t="shared" si="5"/>
        <v>0</v>
      </c>
      <c r="F107" s="12"/>
    </row>
    <row r="108" spans="1:6" ht="24" customHeight="1" x14ac:dyDescent="0.25">
      <c r="A108" s="36" t="s">
        <v>209</v>
      </c>
      <c r="B108" s="42" t="s">
        <v>210</v>
      </c>
      <c r="C108" s="38">
        <f>ROUND([1]Ins_Aziende!C108,2)</f>
        <v>0</v>
      </c>
      <c r="D108" s="2">
        <v>1</v>
      </c>
      <c r="E108" s="11">
        <f t="shared" si="5"/>
        <v>0</v>
      </c>
      <c r="F108" s="12"/>
    </row>
    <row r="109" spans="1:6" ht="24" customHeight="1" x14ac:dyDescent="0.25">
      <c r="A109" s="29" t="s">
        <v>211</v>
      </c>
      <c r="B109" s="53" t="s">
        <v>212</v>
      </c>
      <c r="C109" s="31">
        <f>ROUND(VLOOKUP(A109,PosteR,3,0),2)</f>
        <v>0</v>
      </c>
      <c r="D109" s="2">
        <v>1</v>
      </c>
      <c r="E109" s="11">
        <f t="shared" si="5"/>
        <v>0</v>
      </c>
      <c r="F109" s="12"/>
    </row>
    <row r="110" spans="1:6" ht="24" customHeight="1" x14ac:dyDescent="0.25">
      <c r="A110" s="36" t="s">
        <v>213</v>
      </c>
      <c r="B110" s="42" t="s">
        <v>214</v>
      </c>
      <c r="C110" s="38">
        <f>ROUND([1]Ins_Aziende!C110,2)</f>
        <v>0</v>
      </c>
      <c r="D110" s="2">
        <v>1</v>
      </c>
      <c r="E110" s="11">
        <f t="shared" si="5"/>
        <v>0</v>
      </c>
      <c r="F110" s="12"/>
    </row>
    <row r="111" spans="1:6" ht="24" customHeight="1" x14ac:dyDescent="0.25">
      <c r="A111" s="22" t="s">
        <v>215</v>
      </c>
      <c r="B111" s="54" t="s">
        <v>216</v>
      </c>
      <c r="C111" s="24">
        <v>0</v>
      </c>
      <c r="D111" s="11">
        <v>0</v>
      </c>
      <c r="F111" s="12"/>
    </row>
    <row r="112" spans="1:6" ht="24" customHeight="1" x14ac:dyDescent="0.25">
      <c r="A112" s="8" t="s">
        <v>217</v>
      </c>
      <c r="B112" s="9" t="s">
        <v>218</v>
      </c>
      <c r="C112" s="14">
        <f>ROUND(+C113+C114+C117+C122+C128,2)</f>
        <v>0</v>
      </c>
      <c r="D112" s="11">
        <v>0</v>
      </c>
      <c r="E112" s="11">
        <f t="shared" ref="E112:E150" si="6">IF(C112&lt;0,1,0)</f>
        <v>0</v>
      </c>
      <c r="F112" s="12"/>
    </row>
    <row r="113" spans="1:6" ht="24" customHeight="1" x14ac:dyDescent="0.25">
      <c r="A113" s="43" t="s">
        <v>219</v>
      </c>
      <c r="B113" s="44" t="s">
        <v>220</v>
      </c>
      <c r="C113" s="45">
        <f>ROUND([1]Ins_Aziende!C113,2)</f>
        <v>0</v>
      </c>
      <c r="D113" s="2">
        <v>1</v>
      </c>
      <c r="E113" s="11">
        <f t="shared" si="6"/>
        <v>0</v>
      </c>
      <c r="F113" s="12"/>
    </row>
    <row r="114" spans="1:6" ht="24" customHeight="1" x14ac:dyDescent="0.25">
      <c r="A114" s="8" t="s">
        <v>221</v>
      </c>
      <c r="B114" s="16" t="s">
        <v>222</v>
      </c>
      <c r="C114" s="14">
        <f>ROUND(+C115+C116,2)</f>
        <v>0</v>
      </c>
      <c r="D114" s="11">
        <v>0</v>
      </c>
      <c r="E114" s="11">
        <f t="shared" si="6"/>
        <v>0</v>
      </c>
      <c r="F114" s="12"/>
    </row>
    <row r="115" spans="1:6" ht="24" customHeight="1" x14ac:dyDescent="0.25">
      <c r="A115" s="36" t="s">
        <v>223</v>
      </c>
      <c r="B115" s="42" t="s">
        <v>224</v>
      </c>
      <c r="C115" s="38">
        <f>ROUND([1]Ins_Aziende!C115,2)</f>
        <v>0</v>
      </c>
      <c r="D115" s="2">
        <v>1</v>
      </c>
      <c r="E115" s="11">
        <f t="shared" si="6"/>
        <v>0</v>
      </c>
      <c r="F115" s="12"/>
    </row>
    <row r="116" spans="1:6" ht="24" customHeight="1" x14ac:dyDescent="0.25">
      <c r="A116" s="36" t="s">
        <v>225</v>
      </c>
      <c r="B116" s="42" t="s">
        <v>226</v>
      </c>
      <c r="C116" s="38">
        <f>ROUND([1]Ins_Aziende!C116,2)</f>
        <v>0</v>
      </c>
      <c r="D116" s="2">
        <v>1</v>
      </c>
      <c r="E116" s="11">
        <f t="shared" si="6"/>
        <v>0</v>
      </c>
      <c r="F116" s="12"/>
    </row>
    <row r="117" spans="1:6" ht="24" customHeight="1" x14ac:dyDescent="0.25">
      <c r="A117" s="8" t="s">
        <v>227</v>
      </c>
      <c r="B117" s="16" t="s">
        <v>228</v>
      </c>
      <c r="C117" s="14">
        <f>ROUND(+C118+C119+C120+C121,2)</f>
        <v>0</v>
      </c>
      <c r="D117" s="11">
        <v>0</v>
      </c>
      <c r="E117" s="11">
        <f t="shared" si="6"/>
        <v>0</v>
      </c>
      <c r="F117" s="12"/>
    </row>
    <row r="118" spans="1:6" ht="24" customHeight="1" x14ac:dyDescent="0.25">
      <c r="A118" s="29" t="s">
        <v>229</v>
      </c>
      <c r="B118" s="53" t="s">
        <v>230</v>
      </c>
      <c r="C118" s="31">
        <f>ROUND(VLOOKUP(A118,PosteR,3,0),2)</f>
        <v>0</v>
      </c>
      <c r="D118" s="2">
        <v>1</v>
      </c>
      <c r="E118" s="11">
        <f t="shared" si="6"/>
        <v>0</v>
      </c>
      <c r="F118" s="12"/>
    </row>
    <row r="119" spans="1:6" ht="24" customHeight="1" x14ac:dyDescent="0.25">
      <c r="A119" s="29" t="s">
        <v>231</v>
      </c>
      <c r="B119" s="53" t="s">
        <v>232</v>
      </c>
      <c r="C119" s="31">
        <f>ROUND(VLOOKUP(A119,PosteR,3,0),2)</f>
        <v>0</v>
      </c>
      <c r="D119" s="2">
        <v>1</v>
      </c>
      <c r="E119" s="11">
        <f t="shared" si="6"/>
        <v>0</v>
      </c>
      <c r="F119" s="12"/>
    </row>
    <row r="120" spans="1:6" ht="24" customHeight="1" x14ac:dyDescent="0.25">
      <c r="A120" s="29" t="s">
        <v>233</v>
      </c>
      <c r="B120" s="53" t="s">
        <v>234</v>
      </c>
      <c r="C120" s="31">
        <f>ROUND(VLOOKUP(A120,PosteR,3,0),2)</f>
        <v>0</v>
      </c>
      <c r="D120" s="2">
        <v>1</v>
      </c>
      <c r="E120" s="11">
        <f t="shared" si="6"/>
        <v>0</v>
      </c>
      <c r="F120" s="12"/>
    </row>
    <row r="121" spans="1:6" ht="24" customHeight="1" x14ac:dyDescent="0.25">
      <c r="A121" s="29" t="s">
        <v>235</v>
      </c>
      <c r="B121" s="53" t="s">
        <v>236</v>
      </c>
      <c r="C121" s="31">
        <f>ROUND(VLOOKUP(A121,PosteR,3,0),2)</f>
        <v>0</v>
      </c>
      <c r="D121" s="2">
        <v>1</v>
      </c>
      <c r="E121" s="11">
        <f t="shared" si="6"/>
        <v>0</v>
      </c>
      <c r="F121" s="12"/>
    </row>
    <row r="122" spans="1:6" ht="24" customHeight="1" x14ac:dyDescent="0.25">
      <c r="A122" s="8" t="s">
        <v>237</v>
      </c>
      <c r="B122" s="16" t="s">
        <v>238</v>
      </c>
      <c r="C122" s="14">
        <f>ROUND(+C123+C124+C127,2)</f>
        <v>0</v>
      </c>
      <c r="D122" s="11">
        <v>0</v>
      </c>
      <c r="E122" s="11">
        <f t="shared" si="6"/>
        <v>0</v>
      </c>
      <c r="F122" s="12"/>
    </row>
    <row r="123" spans="1:6" ht="24" customHeight="1" x14ac:dyDescent="0.25">
      <c r="A123" s="36" t="s">
        <v>239</v>
      </c>
      <c r="B123" s="42" t="s">
        <v>240</v>
      </c>
      <c r="C123" s="38">
        <f>ROUND([1]Ins_Aziende!C123,2)</f>
        <v>0</v>
      </c>
      <c r="D123" s="2">
        <v>1</v>
      </c>
      <c r="E123" s="11">
        <f t="shared" si="6"/>
        <v>0</v>
      </c>
      <c r="F123" s="12"/>
    </row>
    <row r="124" spans="1:6" ht="24" customHeight="1" x14ac:dyDescent="0.25">
      <c r="A124" s="8" t="s">
        <v>241</v>
      </c>
      <c r="B124" s="17" t="s">
        <v>242</v>
      </c>
      <c r="C124" s="14">
        <f>ROUND(C125+C126,2)</f>
        <v>0</v>
      </c>
      <c r="D124" s="11">
        <v>0</v>
      </c>
      <c r="E124" s="11">
        <f t="shared" si="6"/>
        <v>0</v>
      </c>
      <c r="F124" s="12"/>
    </row>
    <row r="125" spans="1:6" s="55" customFormat="1" ht="24" customHeight="1" x14ac:dyDescent="0.25">
      <c r="A125" s="32" t="s">
        <v>243</v>
      </c>
      <c r="B125" s="33" t="s">
        <v>244</v>
      </c>
      <c r="C125" s="34">
        <f>ROUND([1]Ins_Aziende!C125,2)</f>
        <v>0</v>
      </c>
      <c r="D125" s="2">
        <v>1</v>
      </c>
      <c r="E125" s="11">
        <f t="shared" si="6"/>
        <v>0</v>
      </c>
      <c r="F125" s="12"/>
    </row>
    <row r="126" spans="1:6" s="55" customFormat="1" ht="24" customHeight="1" x14ac:dyDescent="0.25">
      <c r="A126" s="36" t="s">
        <v>245</v>
      </c>
      <c r="B126" s="51" t="s">
        <v>246</v>
      </c>
      <c r="C126" s="38">
        <f>ROUND([1]Ins_Aziende!C126,2)</f>
        <v>0</v>
      </c>
      <c r="D126" s="2">
        <v>1</v>
      </c>
      <c r="E126" s="11">
        <f t="shared" si="6"/>
        <v>0</v>
      </c>
      <c r="F126" s="12"/>
    </row>
    <row r="127" spans="1:6" s="55" customFormat="1" ht="24" customHeight="1" x14ac:dyDescent="0.25">
      <c r="A127" s="36" t="s">
        <v>247</v>
      </c>
      <c r="B127" s="42" t="s">
        <v>248</v>
      </c>
      <c r="C127" s="38">
        <f>ROUND([1]Ins_Aziende!C127,2)</f>
        <v>0</v>
      </c>
      <c r="D127" s="2">
        <v>1</v>
      </c>
      <c r="E127" s="11">
        <f t="shared" si="6"/>
        <v>0</v>
      </c>
      <c r="F127" s="12"/>
    </row>
    <row r="128" spans="1:6" s="55" customFormat="1" ht="24" customHeight="1" x14ac:dyDescent="0.25">
      <c r="A128" s="8" t="s">
        <v>249</v>
      </c>
      <c r="B128" s="16" t="s">
        <v>250</v>
      </c>
      <c r="C128" s="14">
        <f>ROUND(+C129+C133+C134,2)</f>
        <v>0</v>
      </c>
      <c r="D128" s="11">
        <v>0</v>
      </c>
      <c r="E128" s="11">
        <f t="shared" si="6"/>
        <v>0</v>
      </c>
      <c r="F128" s="12"/>
    </row>
    <row r="129" spans="1:6" ht="24" customHeight="1" x14ac:dyDescent="0.25">
      <c r="A129" s="8" t="s">
        <v>251</v>
      </c>
      <c r="B129" s="17" t="s">
        <v>252</v>
      </c>
      <c r="C129" s="14">
        <f>ROUND(+C130+C131+C132,2)</f>
        <v>0</v>
      </c>
      <c r="D129" s="11">
        <v>0</v>
      </c>
      <c r="E129" s="11">
        <f t="shared" si="6"/>
        <v>0</v>
      </c>
      <c r="F129" s="12"/>
    </row>
    <row r="130" spans="1:6" ht="24" customHeight="1" x14ac:dyDescent="0.25">
      <c r="A130" s="36" t="s">
        <v>253</v>
      </c>
      <c r="B130" s="51" t="s">
        <v>254</v>
      </c>
      <c r="C130" s="38">
        <f>ROUND(IF([1]Info!$B$2="500",VLOOKUP(A130,[1]Ins_Aziende!$A$4:$C$556,3,FALSE),0),2)</f>
        <v>0</v>
      </c>
      <c r="D130" s="2">
        <v>1</v>
      </c>
      <c r="E130" s="11">
        <f t="shared" si="6"/>
        <v>0</v>
      </c>
      <c r="F130" s="12"/>
    </row>
    <row r="131" spans="1:6" ht="24" customHeight="1" x14ac:dyDescent="0.25">
      <c r="A131" s="36" t="s">
        <v>255</v>
      </c>
      <c r="B131" s="51" t="s">
        <v>256</v>
      </c>
      <c r="C131" s="38">
        <f>ROUND(IF([1]Info!$B$2="500",VLOOKUP(A131,[1]Ins_Aziende!$A$4:$C$556,3,FALSE),0),2)</f>
        <v>0</v>
      </c>
      <c r="D131" s="2">
        <v>1</v>
      </c>
      <c r="E131" s="11">
        <f t="shared" si="6"/>
        <v>0</v>
      </c>
      <c r="F131" s="12"/>
    </row>
    <row r="132" spans="1:6" ht="24" customHeight="1" x14ac:dyDescent="0.25">
      <c r="A132" s="36" t="s">
        <v>257</v>
      </c>
      <c r="B132" s="51" t="s">
        <v>258</v>
      </c>
      <c r="C132" s="38">
        <f>ROUND(IF([1]Info!$B$2="500",VLOOKUP(A132,[1]Ins_Aziende!$A$4:$C$556,3,FALSE),0),2)</f>
        <v>0</v>
      </c>
      <c r="D132" s="2">
        <v>1</v>
      </c>
      <c r="E132" s="11">
        <f t="shared" si="6"/>
        <v>0</v>
      </c>
      <c r="F132" s="12"/>
    </row>
    <row r="133" spans="1:6" ht="24" customHeight="1" x14ac:dyDescent="0.25">
      <c r="A133" s="36" t="s">
        <v>259</v>
      </c>
      <c r="B133" s="42" t="s">
        <v>260</v>
      </c>
      <c r="C133" s="38">
        <f>ROUND(IF([1]Info!$B$2="500",VLOOKUP(A133,[1]Ins_Aziende!$A$4:$C$556,3,FALSE),0),2)</f>
        <v>0</v>
      </c>
      <c r="D133" s="2">
        <v>1</v>
      </c>
      <c r="E133" s="11">
        <f t="shared" si="6"/>
        <v>0</v>
      </c>
      <c r="F133" s="12"/>
    </row>
    <row r="134" spans="1:6" ht="24" customHeight="1" x14ac:dyDescent="0.25">
      <c r="A134" s="36" t="s">
        <v>261</v>
      </c>
      <c r="B134" s="42" t="s">
        <v>262</v>
      </c>
      <c r="C134" s="38">
        <f>ROUND([1]Ins_Aziende!C134,2)</f>
        <v>0</v>
      </c>
      <c r="D134" s="2">
        <v>1</v>
      </c>
      <c r="E134" s="11">
        <f t="shared" si="6"/>
        <v>0</v>
      </c>
      <c r="F134" s="12"/>
    </row>
    <row r="135" spans="1:6" s="13" customFormat="1" ht="24" customHeight="1" x14ac:dyDescent="0.25">
      <c r="A135" s="8" t="s">
        <v>263</v>
      </c>
      <c r="B135" s="9" t="s">
        <v>264</v>
      </c>
      <c r="C135" s="14">
        <f>ROUND(+C136+C137+C138,2)</f>
        <v>97000</v>
      </c>
      <c r="D135" s="11">
        <v>0</v>
      </c>
      <c r="E135" s="11">
        <f t="shared" si="6"/>
        <v>0</v>
      </c>
      <c r="F135" s="12"/>
    </row>
    <row r="136" spans="1:6" s="15" customFormat="1" ht="24" customHeight="1" x14ac:dyDescent="0.25">
      <c r="A136" s="36" t="s">
        <v>265</v>
      </c>
      <c r="B136" s="47" t="s">
        <v>266</v>
      </c>
      <c r="C136" s="38">
        <f>ROUND([1]Ins_Aziende!C136,2)</f>
        <v>0</v>
      </c>
      <c r="D136" s="2">
        <v>1</v>
      </c>
      <c r="E136" s="11">
        <f t="shared" si="6"/>
        <v>0</v>
      </c>
      <c r="F136" s="12"/>
    </row>
    <row r="137" spans="1:6" ht="24" customHeight="1" x14ac:dyDescent="0.25">
      <c r="A137" s="36" t="s">
        <v>267</v>
      </c>
      <c r="B137" s="47" t="s">
        <v>268</v>
      </c>
      <c r="C137" s="38">
        <f>ROUND([1]Ins_Aziende!C137,2)</f>
        <v>0</v>
      </c>
      <c r="D137" s="2">
        <v>1</v>
      </c>
      <c r="E137" s="11">
        <f t="shared" si="6"/>
        <v>0</v>
      </c>
      <c r="F137" s="12"/>
    </row>
    <row r="138" spans="1:6" ht="24" customHeight="1" x14ac:dyDescent="0.25">
      <c r="A138" s="36" t="s">
        <v>269</v>
      </c>
      <c r="B138" s="47" t="s">
        <v>270</v>
      </c>
      <c r="C138" s="38">
        <f>ROUND([1]Ins_Aziende!C138,2)</f>
        <v>97000</v>
      </c>
      <c r="D138" s="2">
        <v>1</v>
      </c>
      <c r="E138" s="11">
        <f t="shared" si="6"/>
        <v>0</v>
      </c>
      <c r="F138" s="12"/>
    </row>
    <row r="139" spans="1:6" ht="24" customHeight="1" x14ac:dyDescent="0.25">
      <c r="A139" s="8" t="s">
        <v>271</v>
      </c>
      <c r="B139" s="9" t="s">
        <v>272</v>
      </c>
      <c r="C139" s="14">
        <f>ROUND(SUM(C140:C145),2)</f>
        <v>0</v>
      </c>
      <c r="D139" s="11">
        <v>0</v>
      </c>
      <c r="E139" s="11">
        <f t="shared" si="6"/>
        <v>0</v>
      </c>
      <c r="F139" s="12"/>
    </row>
    <row r="140" spans="1:6" ht="24" customHeight="1" x14ac:dyDescent="0.25">
      <c r="A140" s="36" t="s">
        <v>273</v>
      </c>
      <c r="B140" s="47" t="s">
        <v>274</v>
      </c>
      <c r="C140" s="38">
        <f>ROUND([1]Ins_Aziende!C140,2)</f>
        <v>0</v>
      </c>
      <c r="D140" s="2">
        <v>1</v>
      </c>
      <c r="E140" s="11">
        <f t="shared" si="6"/>
        <v>0</v>
      </c>
      <c r="F140" s="12"/>
    </row>
    <row r="141" spans="1:6" ht="24" customHeight="1" x14ac:dyDescent="0.25">
      <c r="A141" s="36" t="s">
        <v>275</v>
      </c>
      <c r="B141" s="47" t="s">
        <v>276</v>
      </c>
      <c r="C141" s="38">
        <f>ROUND([1]Ins_Aziende!C141,2)</f>
        <v>0</v>
      </c>
      <c r="D141" s="2">
        <v>1</v>
      </c>
      <c r="E141" s="11">
        <f t="shared" si="6"/>
        <v>0</v>
      </c>
      <c r="F141" s="12"/>
    </row>
    <row r="142" spans="1:6" ht="24" customHeight="1" x14ac:dyDescent="0.25">
      <c r="A142" s="36" t="s">
        <v>277</v>
      </c>
      <c r="B142" s="47" t="s">
        <v>278</v>
      </c>
      <c r="C142" s="38">
        <f>ROUND([1]Ins_Aziende!C142,2)</f>
        <v>0</v>
      </c>
      <c r="D142" s="2">
        <v>1</v>
      </c>
      <c r="E142" s="11">
        <f t="shared" si="6"/>
        <v>0</v>
      </c>
      <c r="F142" s="12"/>
    </row>
    <row r="143" spans="1:6" ht="24" customHeight="1" x14ac:dyDescent="0.25">
      <c r="A143" s="36" t="s">
        <v>279</v>
      </c>
      <c r="B143" s="47" t="s">
        <v>280</v>
      </c>
      <c r="C143" s="38">
        <f>ROUND([1]Ins_Aziende!C143,2)</f>
        <v>0</v>
      </c>
      <c r="D143" s="2">
        <v>1</v>
      </c>
      <c r="E143" s="11">
        <f t="shared" si="6"/>
        <v>0</v>
      </c>
      <c r="F143" s="12"/>
    </row>
    <row r="144" spans="1:6" ht="24" customHeight="1" x14ac:dyDescent="0.25">
      <c r="A144" s="36" t="s">
        <v>281</v>
      </c>
      <c r="B144" s="47" t="s">
        <v>282</v>
      </c>
      <c r="C144" s="38">
        <f>ROUND([1]Ins_Aziende!C144,2)</f>
        <v>0</v>
      </c>
      <c r="D144" s="2">
        <v>1</v>
      </c>
      <c r="E144" s="11">
        <f t="shared" si="6"/>
        <v>0</v>
      </c>
      <c r="F144" s="12"/>
    </row>
    <row r="145" spans="1:6" ht="24" customHeight="1" x14ac:dyDescent="0.25">
      <c r="A145" s="36" t="s">
        <v>283</v>
      </c>
      <c r="B145" s="47" t="s">
        <v>284</v>
      </c>
      <c r="C145" s="38">
        <f>ROUND([1]Ins_Aziende!C145,2)</f>
        <v>0</v>
      </c>
      <c r="D145" s="2">
        <v>1</v>
      </c>
      <c r="E145" s="11">
        <f t="shared" si="6"/>
        <v>0</v>
      </c>
      <c r="F145" s="12"/>
    </row>
    <row r="146" spans="1:6" ht="24" customHeight="1" x14ac:dyDescent="0.25">
      <c r="A146" s="43" t="s">
        <v>285</v>
      </c>
      <c r="B146" s="56" t="s">
        <v>286</v>
      </c>
      <c r="C146" s="45">
        <f>ROUND([1]Ins_Aziende!C146,2)</f>
        <v>0</v>
      </c>
      <c r="D146" s="2">
        <v>1</v>
      </c>
      <c r="E146" s="11">
        <f t="shared" si="6"/>
        <v>0</v>
      </c>
      <c r="F146" s="12"/>
    </row>
    <row r="147" spans="1:6" ht="24" customHeight="1" x14ac:dyDescent="0.25">
      <c r="A147" s="8" t="s">
        <v>287</v>
      </c>
      <c r="B147" s="9" t="s">
        <v>288</v>
      </c>
      <c r="C147" s="14">
        <f>ROUND(+C148+C149+C150,2)</f>
        <v>0</v>
      </c>
      <c r="D147" s="11">
        <v>0</v>
      </c>
      <c r="E147" s="11">
        <f t="shared" si="6"/>
        <v>0</v>
      </c>
      <c r="F147" s="12"/>
    </row>
    <row r="148" spans="1:6" ht="24" customHeight="1" x14ac:dyDescent="0.25">
      <c r="A148" s="36" t="s">
        <v>289</v>
      </c>
      <c r="B148" s="47" t="s">
        <v>290</v>
      </c>
      <c r="C148" s="38">
        <f>ROUND([1]Ins_Aziende!C148,2)</f>
        <v>0</v>
      </c>
      <c r="D148" s="2">
        <v>1</v>
      </c>
      <c r="E148" s="11">
        <f t="shared" si="6"/>
        <v>0</v>
      </c>
      <c r="F148" s="12"/>
    </row>
    <row r="149" spans="1:6" ht="24" customHeight="1" x14ac:dyDescent="0.25">
      <c r="A149" s="36" t="s">
        <v>291</v>
      </c>
      <c r="B149" s="47" t="s">
        <v>292</v>
      </c>
      <c r="C149" s="38">
        <f>ROUND([1]Ins_Aziende!C149,2)</f>
        <v>0</v>
      </c>
      <c r="D149" s="2">
        <v>1</v>
      </c>
      <c r="E149" s="11">
        <f t="shared" si="6"/>
        <v>0</v>
      </c>
      <c r="F149" s="12"/>
    </row>
    <row r="150" spans="1:6" ht="24" customHeight="1" x14ac:dyDescent="0.25">
      <c r="A150" s="36" t="s">
        <v>293</v>
      </c>
      <c r="B150" s="47" t="s">
        <v>294</v>
      </c>
      <c r="C150" s="38">
        <f>ROUND([1]Ins_Aziende!C150,2)</f>
        <v>0</v>
      </c>
      <c r="D150" s="2">
        <v>1</v>
      </c>
      <c r="E150" s="11">
        <f t="shared" si="6"/>
        <v>0</v>
      </c>
      <c r="F150" s="12"/>
    </row>
    <row r="151" spans="1:6" ht="24" customHeight="1" x14ac:dyDescent="0.25">
      <c r="A151" s="8" t="s">
        <v>295</v>
      </c>
      <c r="B151" s="57" t="s">
        <v>296</v>
      </c>
      <c r="C151" s="58">
        <f>ROUND(C152+C193+C380+C388+C398+C440+C448+C474+C479+C496,2)</f>
        <v>30060728.670000002</v>
      </c>
      <c r="D151" s="11">
        <v>0</v>
      </c>
      <c r="E151" s="11">
        <f>IF(C151&lt;0,1,0)</f>
        <v>0</v>
      </c>
      <c r="F151" s="12"/>
    </row>
    <row r="152" spans="1:6" ht="24" customHeight="1" x14ac:dyDescent="0.25">
      <c r="A152" s="8" t="s">
        <v>297</v>
      </c>
      <c r="B152" s="9" t="s">
        <v>298</v>
      </c>
      <c r="C152" s="14">
        <f>ROUND(+C153+C185,2)</f>
        <v>3600</v>
      </c>
      <c r="D152" s="11">
        <v>0</v>
      </c>
      <c r="E152" s="11">
        <f t="shared" ref="E152:E157" si="7">IF(C152&lt;0,1,0)</f>
        <v>0</v>
      </c>
      <c r="F152" s="12"/>
    </row>
    <row r="153" spans="1:6" ht="24" customHeight="1" x14ac:dyDescent="0.25">
      <c r="A153" s="8" t="s">
        <v>299</v>
      </c>
      <c r="B153" s="16" t="s">
        <v>300</v>
      </c>
      <c r="C153" s="14">
        <f>ROUND(+C154+C162+C166+C172+C173+C174+C175+C176+C177,2)</f>
        <v>0</v>
      </c>
      <c r="D153" s="11">
        <v>0</v>
      </c>
      <c r="E153" s="11">
        <f t="shared" si="7"/>
        <v>0</v>
      </c>
      <c r="F153" s="12"/>
    </row>
    <row r="154" spans="1:6" ht="24" customHeight="1" x14ac:dyDescent="0.25">
      <c r="A154" s="8" t="s">
        <v>301</v>
      </c>
      <c r="B154" s="17" t="s">
        <v>302</v>
      </c>
      <c r="C154" s="14">
        <f>ROUND(SUM(C155:C158),2)</f>
        <v>0</v>
      </c>
      <c r="D154" s="11">
        <v>0</v>
      </c>
      <c r="E154" s="11">
        <f t="shared" si="7"/>
        <v>0</v>
      </c>
      <c r="F154" s="12"/>
    </row>
    <row r="155" spans="1:6" ht="24" customHeight="1" x14ac:dyDescent="0.25">
      <c r="A155" s="36" t="s">
        <v>303</v>
      </c>
      <c r="B155" s="51" t="s">
        <v>304</v>
      </c>
      <c r="C155" s="38">
        <f>ROUND([1]Ins_Aziende!C155,2)</f>
        <v>0</v>
      </c>
      <c r="D155" s="2">
        <v>1</v>
      </c>
      <c r="E155" s="11">
        <f t="shared" si="7"/>
        <v>0</v>
      </c>
      <c r="F155" s="12"/>
    </row>
    <row r="156" spans="1:6" ht="24" customHeight="1" x14ac:dyDescent="0.25">
      <c r="A156" s="36" t="s">
        <v>305</v>
      </c>
      <c r="B156" s="51" t="s">
        <v>306</v>
      </c>
      <c r="C156" s="38">
        <f>ROUND([1]Ins_Aziende!C156,2)</f>
        <v>0</v>
      </c>
      <c r="D156" s="2">
        <v>1</v>
      </c>
      <c r="E156" s="11">
        <f t="shared" si="7"/>
        <v>0</v>
      </c>
      <c r="F156" s="12"/>
    </row>
    <row r="157" spans="1:6" ht="24" customHeight="1" x14ac:dyDescent="0.25">
      <c r="A157" s="36" t="s">
        <v>307</v>
      </c>
      <c r="B157" s="51" t="s">
        <v>308</v>
      </c>
      <c r="C157" s="38">
        <f>ROUND([1]Ins_Aziende!C157,2)</f>
        <v>0</v>
      </c>
      <c r="D157" s="2">
        <v>1</v>
      </c>
      <c r="E157" s="11">
        <f t="shared" si="7"/>
        <v>0</v>
      </c>
      <c r="F157" s="12"/>
    </row>
    <row r="158" spans="1:6" ht="24" customHeight="1" x14ac:dyDescent="0.25">
      <c r="A158" s="8" t="s">
        <v>309</v>
      </c>
      <c r="B158" s="18" t="s">
        <v>310</v>
      </c>
      <c r="C158" s="14">
        <f>ROUND(SUM(C159:C161),2)</f>
        <v>0</v>
      </c>
      <c r="D158" s="11">
        <v>0</v>
      </c>
      <c r="E158" s="11">
        <f>IF(C158&lt;0,1,0)</f>
        <v>0</v>
      </c>
      <c r="F158" s="12"/>
    </row>
    <row r="159" spans="1:6" ht="24" customHeight="1" x14ac:dyDescent="0.25">
      <c r="A159" s="22" t="s">
        <v>311</v>
      </c>
      <c r="B159" s="59" t="s">
        <v>312</v>
      </c>
      <c r="C159" s="24">
        <v>0</v>
      </c>
      <c r="D159" s="11">
        <v>0</v>
      </c>
      <c r="F159" s="12"/>
    </row>
    <row r="160" spans="1:6" ht="24" customHeight="1" x14ac:dyDescent="0.25">
      <c r="A160" s="22" t="s">
        <v>313</v>
      </c>
      <c r="B160" s="59" t="s">
        <v>314</v>
      </c>
      <c r="C160" s="24">
        <v>0</v>
      </c>
      <c r="D160" s="11">
        <v>0</v>
      </c>
      <c r="F160" s="12"/>
    </row>
    <row r="161" spans="1:6" ht="24" customHeight="1" x14ac:dyDescent="0.25">
      <c r="A161" s="19" t="s">
        <v>315</v>
      </c>
      <c r="B161" s="20" t="s">
        <v>316</v>
      </c>
      <c r="C161" s="21">
        <f>ROUND([1]Ins_Aziende!C161,2)</f>
        <v>0</v>
      </c>
      <c r="D161" s="2">
        <v>1</v>
      </c>
      <c r="E161" s="11">
        <f>IF(C161&lt;0,1,0)</f>
        <v>0</v>
      </c>
      <c r="F161" s="12"/>
    </row>
    <row r="162" spans="1:6" ht="24" customHeight="1" x14ac:dyDescent="0.25">
      <c r="A162" s="8" t="s">
        <v>317</v>
      </c>
      <c r="B162" s="17" t="s">
        <v>318</v>
      </c>
      <c r="C162" s="14">
        <f>ROUND(SUM(C163:C165),2)</f>
        <v>0</v>
      </c>
      <c r="D162" s="11">
        <v>0</v>
      </c>
      <c r="E162" s="11">
        <f>IF(C162&lt;0,1,0)</f>
        <v>0</v>
      </c>
      <c r="F162" s="12"/>
    </row>
    <row r="163" spans="1:6" ht="24" customHeight="1" x14ac:dyDescent="0.25">
      <c r="A163" s="22" t="s">
        <v>319</v>
      </c>
      <c r="B163" s="23" t="s">
        <v>320</v>
      </c>
      <c r="C163" s="24">
        <v>0</v>
      </c>
      <c r="D163" s="11">
        <v>0</v>
      </c>
      <c r="F163" s="12"/>
    </row>
    <row r="164" spans="1:6" ht="24" customHeight="1" x14ac:dyDescent="0.25">
      <c r="A164" s="22" t="s">
        <v>321</v>
      </c>
      <c r="B164" s="23" t="s">
        <v>322</v>
      </c>
      <c r="C164" s="24">
        <v>0</v>
      </c>
      <c r="D164" s="11">
        <v>0</v>
      </c>
      <c r="F164" s="12"/>
    </row>
    <row r="165" spans="1:6" ht="24" customHeight="1" x14ac:dyDescent="0.25">
      <c r="A165" s="36" t="s">
        <v>323</v>
      </c>
      <c r="B165" s="51" t="s">
        <v>324</v>
      </c>
      <c r="C165" s="38">
        <f>ROUND([1]Ins_Aziende!C165,2)</f>
        <v>0</v>
      </c>
      <c r="D165" s="2">
        <v>1</v>
      </c>
      <c r="E165" s="11">
        <f>IF(C165&lt;0,1,0)</f>
        <v>0</v>
      </c>
      <c r="F165" s="12"/>
    </row>
    <row r="166" spans="1:6" ht="24" customHeight="1" x14ac:dyDescent="0.25">
      <c r="A166" s="8" t="s">
        <v>325</v>
      </c>
      <c r="B166" s="17" t="s">
        <v>326</v>
      </c>
      <c r="C166" s="14">
        <f>ROUND(C167+C170+C171,2)</f>
        <v>0</v>
      </c>
      <c r="D166" s="11">
        <v>0</v>
      </c>
      <c r="E166" s="11">
        <f t="shared" ref="E166:E229" si="8">IF(C166&lt;0,1,0)</f>
        <v>0</v>
      </c>
      <c r="F166" s="12"/>
    </row>
    <row r="167" spans="1:6" ht="24" customHeight="1" x14ac:dyDescent="0.25">
      <c r="A167" s="8" t="s">
        <v>327</v>
      </c>
      <c r="B167" s="18" t="s">
        <v>328</v>
      </c>
      <c r="C167" s="14">
        <f>ROUND(C168+C169,2)</f>
        <v>0</v>
      </c>
      <c r="D167" s="11">
        <v>0</v>
      </c>
      <c r="E167" s="11">
        <f t="shared" si="8"/>
        <v>0</v>
      </c>
      <c r="F167" s="12"/>
    </row>
    <row r="168" spans="1:6" ht="24" customHeight="1" x14ac:dyDescent="0.25">
      <c r="A168" s="36" t="s">
        <v>329</v>
      </c>
      <c r="B168" s="37" t="s">
        <v>330</v>
      </c>
      <c r="C168" s="38">
        <f>ROUND([1]Ins_Aziende!C168,2)</f>
        <v>0</v>
      </c>
      <c r="D168" s="2">
        <v>1</v>
      </c>
      <c r="E168" s="11">
        <f t="shared" si="8"/>
        <v>0</v>
      </c>
      <c r="F168" s="12"/>
    </row>
    <row r="169" spans="1:6" ht="24" customHeight="1" x14ac:dyDescent="0.25">
      <c r="A169" s="36" t="s">
        <v>331</v>
      </c>
      <c r="B169" s="37" t="s">
        <v>332</v>
      </c>
      <c r="C169" s="38">
        <f>ROUND([1]Ins_Aziende!C169,2)</f>
        <v>0</v>
      </c>
      <c r="D169" s="2">
        <v>1</v>
      </c>
      <c r="E169" s="11">
        <f t="shared" si="8"/>
        <v>0</v>
      </c>
      <c r="F169" s="12"/>
    </row>
    <row r="170" spans="1:6" ht="24" customHeight="1" x14ac:dyDescent="0.25">
      <c r="A170" s="36" t="s">
        <v>333</v>
      </c>
      <c r="B170" s="51" t="s">
        <v>334</v>
      </c>
      <c r="C170" s="38">
        <f>ROUND([1]Ins_Aziende!C170,2)</f>
        <v>0</v>
      </c>
      <c r="D170" s="2">
        <v>1</v>
      </c>
      <c r="E170" s="11">
        <f t="shared" si="8"/>
        <v>0</v>
      </c>
      <c r="F170" s="12"/>
    </row>
    <row r="171" spans="1:6" ht="24" customHeight="1" x14ac:dyDescent="0.25">
      <c r="A171" s="36" t="s">
        <v>335</v>
      </c>
      <c r="B171" s="51" t="s">
        <v>336</v>
      </c>
      <c r="C171" s="38">
        <f>ROUND([1]Ins_Aziende!C171,2)</f>
        <v>0</v>
      </c>
      <c r="D171" s="2">
        <v>1</v>
      </c>
      <c r="E171" s="11">
        <f t="shared" si="8"/>
        <v>0</v>
      </c>
      <c r="F171" s="12"/>
    </row>
    <row r="172" spans="1:6" ht="24" customHeight="1" x14ac:dyDescent="0.25">
      <c r="A172" s="36" t="s">
        <v>337</v>
      </c>
      <c r="B172" s="42" t="s">
        <v>338</v>
      </c>
      <c r="C172" s="38">
        <f>ROUND([1]Ins_Aziende!C172,2)</f>
        <v>0</v>
      </c>
      <c r="D172" s="2">
        <v>1</v>
      </c>
      <c r="E172" s="11">
        <f t="shared" si="8"/>
        <v>0</v>
      </c>
      <c r="F172" s="12"/>
    </row>
    <row r="173" spans="1:6" ht="24" customHeight="1" x14ac:dyDescent="0.25">
      <c r="A173" s="36" t="s">
        <v>339</v>
      </c>
      <c r="B173" s="42" t="s">
        <v>340</v>
      </c>
      <c r="C173" s="38">
        <f>ROUND([1]Ins_Aziende!C173,2)</f>
        <v>0</v>
      </c>
      <c r="D173" s="2">
        <v>1</v>
      </c>
      <c r="E173" s="11">
        <f t="shared" si="8"/>
        <v>0</v>
      </c>
      <c r="F173" s="12"/>
    </row>
    <row r="174" spans="1:6" ht="24" customHeight="1" x14ac:dyDescent="0.25">
      <c r="A174" s="36" t="s">
        <v>341</v>
      </c>
      <c r="B174" s="42" t="s">
        <v>342</v>
      </c>
      <c r="C174" s="38">
        <f>ROUND([1]Ins_Aziende!C174,2)</f>
        <v>0</v>
      </c>
      <c r="D174" s="2">
        <v>1</v>
      </c>
      <c r="E174" s="11">
        <f t="shared" si="8"/>
        <v>0</v>
      </c>
      <c r="F174" s="12"/>
    </row>
    <row r="175" spans="1:6" ht="24" customHeight="1" x14ac:dyDescent="0.25">
      <c r="A175" s="36" t="s">
        <v>343</v>
      </c>
      <c r="B175" s="42" t="s">
        <v>344</v>
      </c>
      <c r="C175" s="38">
        <f>ROUND([1]Ins_Aziende!C175,2)</f>
        <v>0</v>
      </c>
      <c r="D175" s="2">
        <v>1</v>
      </c>
      <c r="E175" s="11">
        <f t="shared" si="8"/>
        <v>0</v>
      </c>
      <c r="F175" s="12"/>
    </row>
    <row r="176" spans="1:6" ht="24" customHeight="1" x14ac:dyDescent="0.25">
      <c r="A176" s="36" t="s">
        <v>345</v>
      </c>
      <c r="B176" s="42" t="s">
        <v>346</v>
      </c>
      <c r="C176" s="38">
        <f>ROUND([1]Ins_Aziende!C176,2)</f>
        <v>0</v>
      </c>
      <c r="D176" s="2">
        <v>1</v>
      </c>
      <c r="E176" s="11">
        <f t="shared" si="8"/>
        <v>0</v>
      </c>
      <c r="F176" s="12"/>
    </row>
    <row r="177" spans="1:6" ht="24" customHeight="1" x14ac:dyDescent="0.25">
      <c r="A177" s="8" t="s">
        <v>347</v>
      </c>
      <c r="B177" s="17" t="s">
        <v>348</v>
      </c>
      <c r="C177" s="14">
        <f>ROUND(SUM(C178:C184),2)</f>
        <v>0</v>
      </c>
      <c r="D177" s="11">
        <v>0</v>
      </c>
      <c r="E177" s="11">
        <f t="shared" si="8"/>
        <v>0</v>
      </c>
      <c r="F177" s="12"/>
    </row>
    <row r="178" spans="1:6" ht="24" customHeight="1" x14ac:dyDescent="0.25">
      <c r="A178" s="60" t="s">
        <v>349</v>
      </c>
      <c r="B178" s="61" t="s">
        <v>350</v>
      </c>
      <c r="C178" s="62">
        <f t="shared" ref="C178:C184" si="9">ROUND(VLOOKUP(A178,PosteR,3,0),2)</f>
        <v>0</v>
      </c>
      <c r="D178" s="2">
        <v>1</v>
      </c>
      <c r="E178" s="11">
        <f t="shared" si="8"/>
        <v>0</v>
      </c>
      <c r="F178" s="12"/>
    </row>
    <row r="179" spans="1:6" ht="24" customHeight="1" x14ac:dyDescent="0.25">
      <c r="A179" s="60" t="s">
        <v>351</v>
      </c>
      <c r="B179" s="61" t="s">
        <v>352</v>
      </c>
      <c r="C179" s="62">
        <f t="shared" si="9"/>
        <v>0</v>
      </c>
      <c r="D179" s="2">
        <v>1</v>
      </c>
      <c r="E179" s="11">
        <f t="shared" si="8"/>
        <v>0</v>
      </c>
      <c r="F179" s="12"/>
    </row>
    <row r="180" spans="1:6" ht="24" customHeight="1" x14ac:dyDescent="0.25">
      <c r="A180" s="60" t="s">
        <v>353</v>
      </c>
      <c r="B180" s="61" t="s">
        <v>354</v>
      </c>
      <c r="C180" s="62">
        <f t="shared" si="9"/>
        <v>0</v>
      </c>
      <c r="D180" s="2">
        <v>1</v>
      </c>
      <c r="E180" s="11">
        <f t="shared" si="8"/>
        <v>0</v>
      </c>
      <c r="F180" s="12"/>
    </row>
    <row r="181" spans="1:6" ht="24" customHeight="1" x14ac:dyDescent="0.25">
      <c r="A181" s="60" t="s">
        <v>355</v>
      </c>
      <c r="B181" s="61" t="s">
        <v>356</v>
      </c>
      <c r="C181" s="62">
        <f t="shared" si="9"/>
        <v>0</v>
      </c>
      <c r="D181" s="2">
        <v>1</v>
      </c>
      <c r="E181" s="11">
        <f t="shared" si="8"/>
        <v>0</v>
      </c>
      <c r="F181" s="12"/>
    </row>
    <row r="182" spans="1:6" ht="24" customHeight="1" x14ac:dyDescent="0.25">
      <c r="A182" s="60" t="s">
        <v>357</v>
      </c>
      <c r="B182" s="61" t="s">
        <v>358</v>
      </c>
      <c r="C182" s="62">
        <f t="shared" si="9"/>
        <v>0</v>
      </c>
      <c r="D182" s="2">
        <v>1</v>
      </c>
      <c r="E182" s="11">
        <f t="shared" si="8"/>
        <v>0</v>
      </c>
      <c r="F182" s="12"/>
    </row>
    <row r="183" spans="1:6" ht="24" customHeight="1" x14ac:dyDescent="0.25">
      <c r="A183" s="60" t="s">
        <v>359</v>
      </c>
      <c r="B183" s="61" t="s">
        <v>360</v>
      </c>
      <c r="C183" s="62">
        <f t="shared" si="9"/>
        <v>0</v>
      </c>
      <c r="D183" s="2">
        <v>1</v>
      </c>
      <c r="E183" s="11">
        <f t="shared" si="8"/>
        <v>0</v>
      </c>
      <c r="F183" s="12"/>
    </row>
    <row r="184" spans="1:6" ht="24" customHeight="1" x14ac:dyDescent="0.25">
      <c r="A184" s="60" t="s">
        <v>361</v>
      </c>
      <c r="B184" s="61" t="s">
        <v>362</v>
      </c>
      <c r="C184" s="62">
        <f t="shared" si="9"/>
        <v>0</v>
      </c>
      <c r="D184" s="2">
        <v>1</v>
      </c>
      <c r="E184" s="11">
        <f t="shared" si="8"/>
        <v>0</v>
      </c>
      <c r="F184" s="12"/>
    </row>
    <row r="185" spans="1:6" ht="24" customHeight="1" x14ac:dyDescent="0.25">
      <c r="A185" s="8" t="s">
        <v>363</v>
      </c>
      <c r="B185" s="16" t="s">
        <v>364</v>
      </c>
      <c r="C185" s="14">
        <f>ROUND(SUM(C186:C192),2)</f>
        <v>3600</v>
      </c>
      <c r="D185" s="11">
        <v>0</v>
      </c>
      <c r="E185" s="11">
        <f t="shared" si="8"/>
        <v>0</v>
      </c>
      <c r="F185" s="12"/>
    </row>
    <row r="186" spans="1:6" ht="24" customHeight="1" x14ac:dyDescent="0.25">
      <c r="A186" s="36" t="s">
        <v>365</v>
      </c>
      <c r="B186" s="42" t="s">
        <v>366</v>
      </c>
      <c r="C186" s="38">
        <f>ROUND([1]Ins_Aziende!C186,2)</f>
        <v>0</v>
      </c>
      <c r="D186" s="2">
        <v>1</v>
      </c>
      <c r="E186" s="11">
        <f t="shared" si="8"/>
        <v>0</v>
      </c>
      <c r="F186" s="12"/>
    </row>
    <row r="187" spans="1:6" ht="24" customHeight="1" x14ac:dyDescent="0.25">
      <c r="A187" s="36" t="s">
        <v>367</v>
      </c>
      <c r="B187" s="42" t="s">
        <v>368</v>
      </c>
      <c r="C187" s="38">
        <f>ROUND([1]Ins_Aziende!C187,2)</f>
        <v>0</v>
      </c>
      <c r="D187" s="2">
        <v>1</v>
      </c>
      <c r="E187" s="11">
        <f t="shared" si="8"/>
        <v>0</v>
      </c>
      <c r="F187" s="12"/>
    </row>
    <row r="188" spans="1:6" ht="24" customHeight="1" x14ac:dyDescent="0.25">
      <c r="A188" s="36" t="s">
        <v>369</v>
      </c>
      <c r="B188" s="42" t="s">
        <v>370</v>
      </c>
      <c r="C188" s="38">
        <f>ROUND([1]Ins_Aziende!C188,2)</f>
        <v>0</v>
      </c>
      <c r="D188" s="2">
        <v>1</v>
      </c>
      <c r="E188" s="11">
        <f t="shared" si="8"/>
        <v>0</v>
      </c>
      <c r="F188" s="12"/>
    </row>
    <row r="189" spans="1:6" ht="24" customHeight="1" x14ac:dyDescent="0.25">
      <c r="A189" s="36" t="s">
        <v>371</v>
      </c>
      <c r="B189" s="42" t="s">
        <v>372</v>
      </c>
      <c r="C189" s="38">
        <f>ROUND([1]Ins_Aziende!C189,2)</f>
        <v>3600</v>
      </c>
      <c r="D189" s="2">
        <v>1</v>
      </c>
      <c r="E189" s="11">
        <f t="shared" si="8"/>
        <v>0</v>
      </c>
      <c r="F189" s="12"/>
    </row>
    <row r="190" spans="1:6" ht="24" customHeight="1" x14ac:dyDescent="0.25">
      <c r="A190" s="36" t="s">
        <v>373</v>
      </c>
      <c r="B190" s="42" t="s">
        <v>374</v>
      </c>
      <c r="C190" s="38">
        <f>ROUND([1]Ins_Aziende!C190,2)</f>
        <v>0</v>
      </c>
      <c r="D190" s="2">
        <v>1</v>
      </c>
      <c r="E190" s="11">
        <f t="shared" si="8"/>
        <v>0</v>
      </c>
      <c r="F190" s="12"/>
    </row>
    <row r="191" spans="1:6" ht="24" customHeight="1" x14ac:dyDescent="0.25">
      <c r="A191" s="36" t="s">
        <v>375</v>
      </c>
      <c r="B191" s="42" t="s">
        <v>376</v>
      </c>
      <c r="C191" s="38">
        <f>ROUND([1]Ins_Aziende!C191,2)</f>
        <v>0</v>
      </c>
      <c r="D191" s="2">
        <v>1</v>
      </c>
      <c r="E191" s="11">
        <f t="shared" si="8"/>
        <v>0</v>
      </c>
      <c r="F191" s="12"/>
    </row>
    <row r="192" spans="1:6" ht="24" customHeight="1" x14ac:dyDescent="0.25">
      <c r="A192" s="60" t="s">
        <v>377</v>
      </c>
      <c r="B192" s="63" t="s">
        <v>378</v>
      </c>
      <c r="C192" s="62">
        <f>ROUND(VLOOKUP(A192,PosteR,3,0),2)</f>
        <v>0</v>
      </c>
      <c r="D192" s="2">
        <v>1</v>
      </c>
      <c r="E192" s="11">
        <f t="shared" si="8"/>
        <v>0</v>
      </c>
      <c r="F192" s="12"/>
    </row>
    <row r="193" spans="1:6" ht="24" customHeight="1" x14ac:dyDescent="0.25">
      <c r="A193" s="8" t="s">
        <v>379</v>
      </c>
      <c r="B193" s="9" t="s">
        <v>380</v>
      </c>
      <c r="C193" s="14">
        <f>ROUND(+C194+C340,2)</f>
        <v>23936131.719999999</v>
      </c>
      <c r="D193" s="11">
        <v>0</v>
      </c>
      <c r="E193" s="11">
        <f t="shared" si="8"/>
        <v>0</v>
      </c>
      <c r="F193" s="12"/>
    </row>
    <row r="194" spans="1:6" ht="24" customHeight="1" x14ac:dyDescent="0.25">
      <c r="A194" s="8" t="s">
        <v>381</v>
      </c>
      <c r="B194" s="16" t="s">
        <v>382</v>
      </c>
      <c r="C194" s="14">
        <f>ROUND(+C195+C203+C207+C226+C232+C237+C242+C252+C258+C265+C271+C276+C295+C303+C311+C325+C339,2)</f>
        <v>23466370.260000002</v>
      </c>
      <c r="D194" s="11">
        <v>0</v>
      </c>
      <c r="E194" s="11">
        <f t="shared" si="8"/>
        <v>0</v>
      </c>
      <c r="F194" s="12"/>
    </row>
    <row r="195" spans="1:6" ht="24" customHeight="1" x14ac:dyDescent="0.25">
      <c r="A195" s="8" t="s">
        <v>383</v>
      </c>
      <c r="B195" s="17" t="s">
        <v>384</v>
      </c>
      <c r="C195" s="14">
        <f>ROUND(+C196+C201+C202,2)</f>
        <v>0</v>
      </c>
      <c r="D195" s="11">
        <v>0</v>
      </c>
      <c r="E195" s="11">
        <f t="shared" si="8"/>
        <v>0</v>
      </c>
      <c r="F195" s="12"/>
    </row>
    <row r="196" spans="1:6" ht="24" customHeight="1" x14ac:dyDescent="0.25">
      <c r="A196" s="8" t="s">
        <v>385</v>
      </c>
      <c r="B196" s="18" t="s">
        <v>386</v>
      </c>
      <c r="C196" s="14">
        <f>ROUND(SUM(C197:C200),2)</f>
        <v>0</v>
      </c>
      <c r="D196" s="11">
        <v>0</v>
      </c>
      <c r="E196" s="11">
        <f t="shared" si="8"/>
        <v>0</v>
      </c>
      <c r="F196" s="12"/>
    </row>
    <row r="197" spans="1:6" ht="24" customHeight="1" x14ac:dyDescent="0.25">
      <c r="A197" s="36" t="s">
        <v>387</v>
      </c>
      <c r="B197" s="37" t="s">
        <v>388</v>
      </c>
      <c r="C197" s="38">
        <f>ROUND([1]Ins_Aziende!C197,2)</f>
        <v>0</v>
      </c>
      <c r="D197" s="2">
        <v>1</v>
      </c>
      <c r="E197" s="11">
        <f t="shared" si="8"/>
        <v>0</v>
      </c>
      <c r="F197" s="12"/>
    </row>
    <row r="198" spans="1:6" ht="24" customHeight="1" x14ac:dyDescent="0.25">
      <c r="A198" s="36" t="s">
        <v>389</v>
      </c>
      <c r="B198" s="37" t="s">
        <v>390</v>
      </c>
      <c r="C198" s="38">
        <f>ROUND([1]Ins_Aziende!C198,2)</f>
        <v>0</v>
      </c>
      <c r="D198" s="2">
        <v>1</v>
      </c>
      <c r="E198" s="11">
        <f t="shared" si="8"/>
        <v>0</v>
      </c>
      <c r="F198" s="12"/>
    </row>
    <row r="199" spans="1:6" ht="24" customHeight="1" x14ac:dyDescent="0.25">
      <c r="A199" s="36" t="s">
        <v>391</v>
      </c>
      <c r="B199" s="37" t="s">
        <v>392</v>
      </c>
      <c r="C199" s="38">
        <f>ROUND([1]Ins_Aziende!C199,2)</f>
        <v>0</v>
      </c>
      <c r="D199" s="2">
        <v>1</v>
      </c>
      <c r="E199" s="11">
        <f t="shared" si="8"/>
        <v>0</v>
      </c>
      <c r="F199" s="12"/>
    </row>
    <row r="200" spans="1:6" ht="24" customHeight="1" x14ac:dyDescent="0.25">
      <c r="A200" s="36" t="s">
        <v>393</v>
      </c>
      <c r="B200" s="37" t="s">
        <v>394</v>
      </c>
      <c r="C200" s="38">
        <f>ROUND([1]Ins_Aziende!C200,2)</f>
        <v>0</v>
      </c>
      <c r="D200" s="2">
        <v>1</v>
      </c>
      <c r="E200" s="11">
        <f t="shared" si="8"/>
        <v>0</v>
      </c>
      <c r="F200" s="12"/>
    </row>
    <row r="201" spans="1:6" ht="24" customHeight="1" x14ac:dyDescent="0.25">
      <c r="A201" s="19" t="s">
        <v>395</v>
      </c>
      <c r="B201" s="28" t="s">
        <v>396</v>
      </c>
      <c r="C201" s="21">
        <f>ROUND([1]Ins_Aziende!C201,2)</f>
        <v>0</v>
      </c>
      <c r="D201" s="2">
        <v>1</v>
      </c>
      <c r="E201" s="11">
        <f t="shared" si="8"/>
        <v>0</v>
      </c>
      <c r="F201" s="12"/>
    </row>
    <row r="202" spans="1:6" ht="24" customHeight="1" x14ac:dyDescent="0.25">
      <c r="A202" s="19" t="s">
        <v>397</v>
      </c>
      <c r="B202" s="28" t="s">
        <v>398</v>
      </c>
      <c r="C202" s="21">
        <f>ROUND([1]Ins_Aziende!C202,2)</f>
        <v>0</v>
      </c>
      <c r="D202" s="2">
        <v>1</v>
      </c>
      <c r="E202" s="11">
        <f t="shared" si="8"/>
        <v>0</v>
      </c>
      <c r="F202" s="12"/>
    </row>
    <row r="203" spans="1:6" ht="24" customHeight="1" x14ac:dyDescent="0.25">
      <c r="A203" s="8" t="s">
        <v>399</v>
      </c>
      <c r="B203" s="17" t="s">
        <v>400</v>
      </c>
      <c r="C203" s="14">
        <f>ROUND(+C204+C205+C206,2)</f>
        <v>0</v>
      </c>
      <c r="D203" s="11">
        <v>0</v>
      </c>
      <c r="E203" s="11">
        <f t="shared" si="8"/>
        <v>0</v>
      </c>
      <c r="F203" s="12"/>
    </row>
    <row r="204" spans="1:6" ht="24" customHeight="1" x14ac:dyDescent="0.25">
      <c r="A204" s="36" t="s">
        <v>401</v>
      </c>
      <c r="B204" s="51" t="s">
        <v>402</v>
      </c>
      <c r="C204" s="38">
        <f>ROUND([1]Ins_Aziende!C204,2)</f>
        <v>0</v>
      </c>
      <c r="D204" s="2">
        <v>1</v>
      </c>
      <c r="E204" s="11">
        <f t="shared" si="8"/>
        <v>0</v>
      </c>
      <c r="F204" s="12"/>
    </row>
    <row r="205" spans="1:6" ht="24" customHeight="1" x14ac:dyDescent="0.25">
      <c r="A205" s="19" t="s">
        <v>403</v>
      </c>
      <c r="B205" s="28" t="s">
        <v>404</v>
      </c>
      <c r="C205" s="21">
        <f>ROUND([1]Ins_Aziende!C205,2)</f>
        <v>0</v>
      </c>
      <c r="D205" s="2">
        <v>1</v>
      </c>
      <c r="E205" s="11">
        <f t="shared" si="8"/>
        <v>0</v>
      </c>
      <c r="F205" s="12"/>
    </row>
    <row r="206" spans="1:6" ht="24" customHeight="1" x14ac:dyDescent="0.25">
      <c r="A206" s="19" t="s">
        <v>405</v>
      </c>
      <c r="B206" s="28" t="s">
        <v>406</v>
      </c>
      <c r="C206" s="21">
        <f>ROUND([1]Ins_Aziende!C206,2)</f>
        <v>0</v>
      </c>
      <c r="D206" s="2">
        <v>1</v>
      </c>
      <c r="E206" s="11">
        <f t="shared" si="8"/>
        <v>0</v>
      </c>
      <c r="F206" s="12"/>
    </row>
    <row r="207" spans="1:6" ht="24" customHeight="1" x14ac:dyDescent="0.25">
      <c r="A207" s="8" t="s">
        <v>407</v>
      </c>
      <c r="B207" s="17" t="s">
        <v>408</v>
      </c>
      <c r="C207" s="14">
        <f>ROUND(SUM(C208:C215)+C224+C225,2)</f>
        <v>0</v>
      </c>
      <c r="D207" s="11">
        <v>0</v>
      </c>
      <c r="E207" s="11">
        <f t="shared" si="8"/>
        <v>0</v>
      </c>
      <c r="F207" s="12"/>
    </row>
    <row r="208" spans="1:6" ht="24" customHeight="1" x14ac:dyDescent="0.25">
      <c r="A208" s="19" t="s">
        <v>409</v>
      </c>
      <c r="B208" s="28" t="s">
        <v>410</v>
      </c>
      <c r="C208" s="21">
        <f>ROUND([1]Ins_Aziende!C208,2)</f>
        <v>0</v>
      </c>
      <c r="D208" s="2">
        <v>1</v>
      </c>
      <c r="E208" s="11">
        <f t="shared" si="8"/>
        <v>0</v>
      </c>
      <c r="F208" s="12"/>
    </row>
    <row r="209" spans="1:6" ht="24" customHeight="1" x14ac:dyDescent="0.25">
      <c r="A209" s="19" t="s">
        <v>411</v>
      </c>
      <c r="B209" s="28" t="s">
        <v>412</v>
      </c>
      <c r="C209" s="21">
        <f>ROUND([1]Ins_Aziende!C209,2)</f>
        <v>0</v>
      </c>
      <c r="D209" s="2">
        <v>1</v>
      </c>
      <c r="E209" s="11">
        <f t="shared" si="8"/>
        <v>0</v>
      </c>
      <c r="F209" s="12"/>
    </row>
    <row r="210" spans="1:6" ht="24" customHeight="1" x14ac:dyDescent="0.25">
      <c r="A210" s="36" t="s">
        <v>413</v>
      </c>
      <c r="B210" s="51" t="s">
        <v>414</v>
      </c>
      <c r="C210" s="38">
        <f>ROUND([1]Ins_Aziende!C210,2)</f>
        <v>0</v>
      </c>
      <c r="D210" s="2">
        <v>1</v>
      </c>
      <c r="E210" s="11">
        <f t="shared" si="8"/>
        <v>0</v>
      </c>
      <c r="F210" s="12"/>
    </row>
    <row r="211" spans="1:6" ht="24" customHeight="1" x14ac:dyDescent="0.25">
      <c r="A211" s="36" t="s">
        <v>415</v>
      </c>
      <c r="B211" s="51" t="s">
        <v>416</v>
      </c>
      <c r="C211" s="38">
        <f>ROUND([1]Ins_Aziende!C211,2)</f>
        <v>0</v>
      </c>
      <c r="D211" s="2">
        <v>1</v>
      </c>
      <c r="E211" s="11">
        <f t="shared" si="8"/>
        <v>0</v>
      </c>
      <c r="F211" s="12"/>
    </row>
    <row r="212" spans="1:6" ht="24" customHeight="1" x14ac:dyDescent="0.25">
      <c r="A212" s="19" t="s">
        <v>417</v>
      </c>
      <c r="B212" s="28" t="s">
        <v>418</v>
      </c>
      <c r="C212" s="21">
        <f>ROUND([1]Ins_Aziende!C212,2)</f>
        <v>0</v>
      </c>
      <c r="D212" s="2">
        <v>1</v>
      </c>
      <c r="E212" s="11">
        <f t="shared" si="8"/>
        <v>0</v>
      </c>
      <c r="F212" s="12"/>
    </row>
    <row r="213" spans="1:6" ht="24" customHeight="1" x14ac:dyDescent="0.25">
      <c r="A213" s="19" t="s">
        <v>419</v>
      </c>
      <c r="B213" s="28" t="s">
        <v>420</v>
      </c>
      <c r="C213" s="21">
        <f>ROUND([1]Ins_Aziende!C213,2)</f>
        <v>0</v>
      </c>
      <c r="D213" s="2">
        <v>1</v>
      </c>
      <c r="E213" s="11">
        <f t="shared" si="8"/>
        <v>0</v>
      </c>
      <c r="F213" s="12"/>
    </row>
    <row r="214" spans="1:6" ht="24" customHeight="1" x14ac:dyDescent="0.25">
      <c r="A214" s="36" t="s">
        <v>421</v>
      </c>
      <c r="B214" s="51" t="s">
        <v>422</v>
      </c>
      <c r="C214" s="38">
        <f>ROUND([1]Ins_Aziende!C214,2)</f>
        <v>0</v>
      </c>
      <c r="D214" s="2">
        <v>1</v>
      </c>
      <c r="E214" s="11">
        <f t="shared" si="8"/>
        <v>0</v>
      </c>
      <c r="F214" s="12"/>
    </row>
    <row r="215" spans="1:6" ht="24" customHeight="1" x14ac:dyDescent="0.25">
      <c r="A215" s="8" t="s">
        <v>423</v>
      </c>
      <c r="B215" s="18" t="s">
        <v>424</v>
      </c>
      <c r="C215" s="14">
        <f>ROUND(SUM(C216:C223),2)</f>
        <v>0</v>
      </c>
      <c r="D215" s="11">
        <v>0</v>
      </c>
      <c r="E215" s="11">
        <f t="shared" si="8"/>
        <v>0</v>
      </c>
      <c r="F215" s="12"/>
    </row>
    <row r="216" spans="1:6" ht="24" customHeight="1" x14ac:dyDescent="0.25">
      <c r="A216" s="36" t="s">
        <v>425</v>
      </c>
      <c r="B216" s="37" t="s">
        <v>426</v>
      </c>
      <c r="C216" s="38">
        <f>ROUND([1]Ins_Aziende!C216,2)</f>
        <v>0</v>
      </c>
      <c r="D216" s="2">
        <v>1</v>
      </c>
      <c r="E216" s="11">
        <f t="shared" si="8"/>
        <v>0</v>
      </c>
      <c r="F216" s="12"/>
    </row>
    <row r="217" spans="1:6" ht="24" customHeight="1" x14ac:dyDescent="0.25">
      <c r="A217" s="36" t="s">
        <v>427</v>
      </c>
      <c r="B217" s="37" t="s">
        <v>428</v>
      </c>
      <c r="C217" s="38">
        <f>ROUND([1]Ins_Aziende!C217,2)</f>
        <v>0</v>
      </c>
      <c r="D217" s="2">
        <v>1</v>
      </c>
      <c r="E217" s="11">
        <f t="shared" si="8"/>
        <v>0</v>
      </c>
      <c r="F217" s="12"/>
    </row>
    <row r="218" spans="1:6" ht="24" customHeight="1" x14ac:dyDescent="0.25">
      <c r="A218" s="36" t="s">
        <v>429</v>
      </c>
      <c r="B218" s="37" t="s">
        <v>430</v>
      </c>
      <c r="C218" s="38">
        <f>ROUND([1]Ins_Aziende!C218,2)</f>
        <v>0</v>
      </c>
      <c r="D218" s="2">
        <v>1</v>
      </c>
      <c r="E218" s="11">
        <f t="shared" si="8"/>
        <v>0</v>
      </c>
      <c r="F218" s="12"/>
    </row>
    <row r="219" spans="1:6" ht="24" customHeight="1" x14ac:dyDescent="0.25">
      <c r="A219" s="36" t="s">
        <v>431</v>
      </c>
      <c r="B219" s="37" t="s">
        <v>432</v>
      </c>
      <c r="C219" s="38">
        <f>ROUND([1]Ins_Aziende!C219,2)</f>
        <v>0</v>
      </c>
      <c r="D219" s="2">
        <v>1</v>
      </c>
      <c r="E219" s="11">
        <f t="shared" si="8"/>
        <v>0</v>
      </c>
      <c r="F219" s="12"/>
    </row>
    <row r="220" spans="1:6" ht="24" customHeight="1" x14ac:dyDescent="0.25">
      <c r="A220" s="36" t="s">
        <v>433</v>
      </c>
      <c r="B220" s="37" t="s">
        <v>434</v>
      </c>
      <c r="C220" s="38">
        <f>ROUND([1]Ins_Aziende!C220,2)</f>
        <v>0</v>
      </c>
      <c r="D220" s="2">
        <v>1</v>
      </c>
      <c r="E220" s="11">
        <f t="shared" si="8"/>
        <v>0</v>
      </c>
      <c r="F220" s="12"/>
    </row>
    <row r="221" spans="1:6" ht="24" customHeight="1" x14ac:dyDescent="0.25">
      <c r="A221" s="36" t="s">
        <v>435</v>
      </c>
      <c r="B221" s="37" t="s">
        <v>436</v>
      </c>
      <c r="C221" s="38">
        <f>ROUND([1]Ins_Aziende!C221,2)</f>
        <v>0</v>
      </c>
      <c r="D221" s="2">
        <v>1</v>
      </c>
      <c r="E221" s="11">
        <f t="shared" si="8"/>
        <v>0</v>
      </c>
      <c r="F221" s="12"/>
    </row>
    <row r="222" spans="1:6" ht="24" customHeight="1" x14ac:dyDescent="0.25">
      <c r="A222" s="36" t="s">
        <v>437</v>
      </c>
      <c r="B222" s="37" t="s">
        <v>438</v>
      </c>
      <c r="C222" s="38">
        <f>ROUND([1]Ins_Aziende!C222,2)</f>
        <v>0</v>
      </c>
      <c r="D222" s="2">
        <v>1</v>
      </c>
      <c r="E222" s="11">
        <f t="shared" si="8"/>
        <v>0</v>
      </c>
      <c r="F222" s="12"/>
    </row>
    <row r="223" spans="1:6" ht="24" customHeight="1" x14ac:dyDescent="0.25">
      <c r="A223" s="36" t="s">
        <v>439</v>
      </c>
      <c r="B223" s="37" t="s">
        <v>440</v>
      </c>
      <c r="C223" s="38">
        <f>ROUND([1]Ins_Aziende!C223,2)</f>
        <v>0</v>
      </c>
      <c r="D223" s="2">
        <v>1</v>
      </c>
      <c r="E223" s="11">
        <f t="shared" si="8"/>
        <v>0</v>
      </c>
      <c r="F223" s="12"/>
    </row>
    <row r="224" spans="1:6" ht="24" customHeight="1" x14ac:dyDescent="0.25">
      <c r="A224" s="36" t="s">
        <v>441</v>
      </c>
      <c r="B224" s="51" t="s">
        <v>442</v>
      </c>
      <c r="C224" s="38">
        <f>ROUND([1]Ins_Aziende!C224,2)</f>
        <v>0</v>
      </c>
      <c r="D224" s="2">
        <v>1</v>
      </c>
      <c r="E224" s="11">
        <f t="shared" si="8"/>
        <v>0</v>
      </c>
      <c r="F224" s="12"/>
    </row>
    <row r="225" spans="1:6" ht="24" customHeight="1" x14ac:dyDescent="0.25">
      <c r="A225" s="36" t="s">
        <v>443</v>
      </c>
      <c r="B225" s="51" t="s">
        <v>444</v>
      </c>
      <c r="C225" s="38">
        <f>ROUND([1]Ins_Aziende!C225,2)</f>
        <v>0</v>
      </c>
      <c r="D225" s="2">
        <v>1</v>
      </c>
      <c r="E225" s="11">
        <f t="shared" si="8"/>
        <v>0</v>
      </c>
      <c r="F225" s="12"/>
    </row>
    <row r="226" spans="1:6" ht="24" customHeight="1" x14ac:dyDescent="0.25">
      <c r="A226" s="8" t="s">
        <v>445</v>
      </c>
      <c r="B226" s="17" t="s">
        <v>446</v>
      </c>
      <c r="C226" s="14">
        <f>ROUND(SUM(C227:C231),2)</f>
        <v>0</v>
      </c>
      <c r="D226" s="11">
        <v>0</v>
      </c>
      <c r="E226" s="11">
        <f t="shared" si="8"/>
        <v>0</v>
      </c>
      <c r="F226" s="12"/>
    </row>
    <row r="227" spans="1:6" ht="24" customHeight="1" x14ac:dyDescent="0.25">
      <c r="A227" s="19" t="s">
        <v>447</v>
      </c>
      <c r="B227" s="28" t="s">
        <v>448</v>
      </c>
      <c r="C227" s="21">
        <f>ROUND([1]Ins_Aziende!C227,2)</f>
        <v>0</v>
      </c>
      <c r="D227" s="2">
        <v>1</v>
      </c>
      <c r="E227" s="11">
        <f t="shared" si="8"/>
        <v>0</v>
      </c>
      <c r="F227" s="12"/>
    </row>
    <row r="228" spans="1:6" ht="24" customHeight="1" x14ac:dyDescent="0.25">
      <c r="A228" s="36" t="s">
        <v>449</v>
      </c>
      <c r="B228" s="51" t="s">
        <v>450</v>
      </c>
      <c r="C228" s="38">
        <f>ROUND([1]Ins_Aziende!C228,2)</f>
        <v>0</v>
      </c>
      <c r="D228" s="2">
        <v>1</v>
      </c>
      <c r="E228" s="11">
        <f t="shared" si="8"/>
        <v>0</v>
      </c>
      <c r="F228" s="12"/>
    </row>
    <row r="229" spans="1:6" ht="24" customHeight="1" x14ac:dyDescent="0.25">
      <c r="A229" s="36" t="s">
        <v>451</v>
      </c>
      <c r="B229" s="51" t="s">
        <v>452</v>
      </c>
      <c r="C229" s="38">
        <f>ROUND([1]Ins_Aziende!C229,2)</f>
        <v>0</v>
      </c>
      <c r="D229" s="2">
        <v>1</v>
      </c>
      <c r="E229" s="11">
        <f t="shared" si="8"/>
        <v>0</v>
      </c>
      <c r="F229" s="12"/>
    </row>
    <row r="230" spans="1:6" ht="24" customHeight="1" x14ac:dyDescent="0.25">
      <c r="A230" s="36" t="s">
        <v>453</v>
      </c>
      <c r="B230" s="51" t="s">
        <v>454</v>
      </c>
      <c r="C230" s="38">
        <f>ROUND([1]Ins_Aziende!C230,2)</f>
        <v>0</v>
      </c>
      <c r="D230" s="2">
        <v>1</v>
      </c>
      <c r="E230" s="11">
        <f>IF(C230&lt;0,1,0)</f>
        <v>0</v>
      </c>
      <c r="F230" s="12"/>
    </row>
    <row r="231" spans="1:6" ht="24" customHeight="1" x14ac:dyDescent="0.25">
      <c r="A231" s="36" t="s">
        <v>455</v>
      </c>
      <c r="B231" s="51" t="s">
        <v>456</v>
      </c>
      <c r="C231" s="38">
        <f>ROUND([1]Ins_Aziende!C231,2)</f>
        <v>0</v>
      </c>
      <c r="D231" s="2">
        <v>1</v>
      </c>
      <c r="E231" s="11">
        <f>IF(C231&lt;0,1,0)</f>
        <v>0</v>
      </c>
      <c r="F231" s="12"/>
    </row>
    <row r="232" spans="1:6" ht="24" customHeight="1" x14ac:dyDescent="0.25">
      <c r="A232" s="8" t="s">
        <v>457</v>
      </c>
      <c r="B232" s="17" t="s">
        <v>458</v>
      </c>
      <c r="C232" s="14">
        <f>ROUND(SUM(C233:C236),2)</f>
        <v>0</v>
      </c>
      <c r="D232" s="11">
        <v>0</v>
      </c>
      <c r="E232" s="11">
        <f>IF(C232&lt;0,1,0)</f>
        <v>0</v>
      </c>
      <c r="F232" s="12"/>
    </row>
    <row r="233" spans="1:6" ht="24" customHeight="1" x14ac:dyDescent="0.25">
      <c r="A233" s="60" t="s">
        <v>459</v>
      </c>
      <c r="B233" s="61" t="s">
        <v>460</v>
      </c>
      <c r="C233" s="62">
        <f>ROUND(VLOOKUP(A233,PosteR,3,0),2)</f>
        <v>0</v>
      </c>
      <c r="D233" s="2">
        <v>1</v>
      </c>
      <c r="E233" s="11">
        <f>IF(C233&lt;0,1,0)</f>
        <v>0</v>
      </c>
      <c r="F233" s="12"/>
    </row>
    <row r="234" spans="1:6" ht="24" customHeight="1" x14ac:dyDescent="0.25">
      <c r="A234" s="36" t="s">
        <v>461</v>
      </c>
      <c r="B234" s="51" t="s">
        <v>462</v>
      </c>
      <c r="C234" s="38">
        <f>ROUND([1]Ins_Aziende!C234,2)</f>
        <v>0</v>
      </c>
      <c r="D234" s="2">
        <v>1</v>
      </c>
      <c r="E234" s="11">
        <f>IF(C234&lt;0,1,0)</f>
        <v>0</v>
      </c>
      <c r="F234" s="12"/>
    </row>
    <row r="235" spans="1:6" ht="24" customHeight="1" x14ac:dyDescent="0.25">
      <c r="A235" s="22" t="s">
        <v>463</v>
      </c>
      <c r="B235" s="23" t="s">
        <v>464</v>
      </c>
      <c r="C235" s="24">
        <v>0</v>
      </c>
      <c r="D235" s="11">
        <v>0</v>
      </c>
      <c r="F235" s="12"/>
    </row>
    <row r="236" spans="1:6" ht="24" customHeight="1" x14ac:dyDescent="0.25">
      <c r="A236" s="36" t="s">
        <v>465</v>
      </c>
      <c r="B236" s="51" t="s">
        <v>466</v>
      </c>
      <c r="C236" s="38">
        <f>ROUND([1]Ins_Aziende!C236,2)</f>
        <v>0</v>
      </c>
      <c r="D236" s="2">
        <v>1</v>
      </c>
      <c r="E236" s="11">
        <f>IF(C236&lt;0,1,0)</f>
        <v>0</v>
      </c>
      <c r="F236" s="12"/>
    </row>
    <row r="237" spans="1:6" ht="24" customHeight="1" x14ac:dyDescent="0.25">
      <c r="A237" s="8" t="s">
        <v>467</v>
      </c>
      <c r="B237" s="17" t="s">
        <v>468</v>
      </c>
      <c r="C237" s="14">
        <f>ROUND(SUM(C238:C241),2)</f>
        <v>0</v>
      </c>
      <c r="D237" s="11">
        <v>0</v>
      </c>
      <c r="E237" s="11">
        <f>IF(C237&lt;0,1,0)</f>
        <v>0</v>
      </c>
      <c r="F237" s="12"/>
    </row>
    <row r="238" spans="1:6" ht="24" customHeight="1" x14ac:dyDescent="0.25">
      <c r="A238" s="60" t="s">
        <v>469</v>
      </c>
      <c r="B238" s="61" t="s">
        <v>470</v>
      </c>
      <c r="C238" s="62">
        <f>ROUND(VLOOKUP(A238,PosteR,3,0),2)</f>
        <v>0</v>
      </c>
      <c r="D238" s="2">
        <v>1</v>
      </c>
      <c r="E238" s="11">
        <f>IF(C238&lt;0,1,0)</f>
        <v>0</v>
      </c>
      <c r="F238" s="12"/>
    </row>
    <row r="239" spans="1:6" ht="24" customHeight="1" x14ac:dyDescent="0.25">
      <c r="A239" s="36" t="s">
        <v>471</v>
      </c>
      <c r="B239" s="51" t="s">
        <v>472</v>
      </c>
      <c r="C239" s="38">
        <f>ROUND([1]Ins_Aziende!C239,2)</f>
        <v>0</v>
      </c>
      <c r="D239" s="2">
        <v>1</v>
      </c>
      <c r="E239" s="11">
        <f>IF(C239&lt;0,1,0)</f>
        <v>0</v>
      </c>
      <c r="F239" s="12"/>
    </row>
    <row r="240" spans="1:6" ht="24" customHeight="1" x14ac:dyDescent="0.25">
      <c r="A240" s="22" t="s">
        <v>473</v>
      </c>
      <c r="B240" s="23" t="s">
        <v>474</v>
      </c>
      <c r="C240" s="24">
        <v>0</v>
      </c>
      <c r="D240" s="11">
        <v>0</v>
      </c>
      <c r="F240" s="12"/>
    </row>
    <row r="241" spans="1:6" ht="24" customHeight="1" x14ac:dyDescent="0.25">
      <c r="A241" s="36" t="s">
        <v>475</v>
      </c>
      <c r="B241" s="51" t="s">
        <v>476</v>
      </c>
      <c r="C241" s="38">
        <f>ROUND([1]Ins_Aziende!C241,2)</f>
        <v>0</v>
      </c>
      <c r="D241" s="2">
        <v>1</v>
      </c>
      <c r="E241" s="11">
        <f t="shared" ref="E241:E259" si="10">IF(C241&lt;0,1,0)</f>
        <v>0</v>
      </c>
      <c r="F241" s="12"/>
    </row>
    <row r="242" spans="1:6" ht="24" customHeight="1" x14ac:dyDescent="0.25">
      <c r="A242" s="8" t="s">
        <v>477</v>
      </c>
      <c r="B242" s="17" t="s">
        <v>478</v>
      </c>
      <c r="C242" s="14">
        <f>ROUND(SUM(C243:C246,C251),2)</f>
        <v>0</v>
      </c>
      <c r="D242" s="11">
        <v>0</v>
      </c>
      <c r="E242" s="11">
        <f t="shared" si="10"/>
        <v>0</v>
      </c>
      <c r="F242" s="12"/>
    </row>
    <row r="243" spans="1:6" ht="24" customHeight="1" x14ac:dyDescent="0.25">
      <c r="A243" s="19" t="s">
        <v>479</v>
      </c>
      <c r="B243" s="28" t="s">
        <v>480</v>
      </c>
      <c r="C243" s="21">
        <f>ROUND([1]Ins_Aziende!C243,2)</f>
        <v>0</v>
      </c>
      <c r="D243" s="2">
        <v>1</v>
      </c>
      <c r="E243" s="11">
        <f t="shared" si="10"/>
        <v>0</v>
      </c>
      <c r="F243" s="12"/>
    </row>
    <row r="244" spans="1:6" ht="24" customHeight="1" x14ac:dyDescent="0.25">
      <c r="A244" s="36" t="s">
        <v>481</v>
      </c>
      <c r="B244" s="51" t="s">
        <v>482</v>
      </c>
      <c r="C244" s="38">
        <f>ROUND([1]Ins_Aziende!C244,2)</f>
        <v>0</v>
      </c>
      <c r="D244" s="2">
        <v>1</v>
      </c>
      <c r="E244" s="11">
        <f t="shared" si="10"/>
        <v>0</v>
      </c>
      <c r="F244" s="12"/>
    </row>
    <row r="245" spans="1:6" ht="24" customHeight="1" x14ac:dyDescent="0.25">
      <c r="A245" s="19" t="s">
        <v>483</v>
      </c>
      <c r="B245" s="28" t="s">
        <v>484</v>
      </c>
      <c r="C245" s="21">
        <f>ROUND([1]Ins_Aziende!C245,2)</f>
        <v>0</v>
      </c>
      <c r="D245" s="2">
        <v>1</v>
      </c>
      <c r="E245" s="11">
        <f t="shared" si="10"/>
        <v>0</v>
      </c>
      <c r="F245" s="12"/>
    </row>
    <row r="246" spans="1:6" ht="24" customHeight="1" x14ac:dyDescent="0.25">
      <c r="A246" s="8" t="s">
        <v>485</v>
      </c>
      <c r="B246" s="18" t="s">
        <v>486</v>
      </c>
      <c r="C246" s="14">
        <f>ROUND(SUM(C247:C250),2)</f>
        <v>0</v>
      </c>
      <c r="D246" s="11">
        <v>0</v>
      </c>
      <c r="E246" s="11">
        <f t="shared" si="10"/>
        <v>0</v>
      </c>
      <c r="F246" s="12"/>
    </row>
    <row r="247" spans="1:6" ht="24" customHeight="1" x14ac:dyDescent="0.25">
      <c r="A247" s="36" t="s">
        <v>487</v>
      </c>
      <c r="B247" s="37" t="s">
        <v>488</v>
      </c>
      <c r="C247" s="38">
        <f>ROUND([1]Ins_Aziende!C247,2)</f>
        <v>0</v>
      </c>
      <c r="D247" s="2">
        <v>1</v>
      </c>
      <c r="E247" s="11">
        <f t="shared" si="10"/>
        <v>0</v>
      </c>
      <c r="F247" s="12"/>
    </row>
    <row r="248" spans="1:6" ht="24" customHeight="1" x14ac:dyDescent="0.25">
      <c r="A248" s="36" t="s">
        <v>489</v>
      </c>
      <c r="B248" s="37" t="s">
        <v>490</v>
      </c>
      <c r="C248" s="38">
        <f>ROUND([1]Ins_Aziende!C248,2)</f>
        <v>0</v>
      </c>
      <c r="D248" s="2">
        <v>1</v>
      </c>
      <c r="E248" s="11">
        <f t="shared" si="10"/>
        <v>0</v>
      </c>
      <c r="F248" s="12"/>
    </row>
    <row r="249" spans="1:6" ht="24" customHeight="1" x14ac:dyDescent="0.25">
      <c r="A249" s="36" t="s">
        <v>491</v>
      </c>
      <c r="B249" s="37" t="s">
        <v>492</v>
      </c>
      <c r="C249" s="38">
        <f>ROUND([1]Ins_Aziende!C249,2)</f>
        <v>0</v>
      </c>
      <c r="D249" s="2">
        <v>1</v>
      </c>
      <c r="E249" s="11">
        <f t="shared" si="10"/>
        <v>0</v>
      </c>
      <c r="F249" s="12"/>
    </row>
    <row r="250" spans="1:6" ht="24" customHeight="1" x14ac:dyDescent="0.25">
      <c r="A250" s="36" t="s">
        <v>493</v>
      </c>
      <c r="B250" s="37" t="s">
        <v>494</v>
      </c>
      <c r="C250" s="38">
        <f>ROUND([1]Ins_Aziende!C250,2)</f>
        <v>0</v>
      </c>
      <c r="D250" s="2">
        <v>1</v>
      </c>
      <c r="E250" s="11">
        <f t="shared" si="10"/>
        <v>0</v>
      </c>
      <c r="F250" s="12"/>
    </row>
    <row r="251" spans="1:6" ht="24" customHeight="1" x14ac:dyDescent="0.25">
      <c r="A251" s="36" t="s">
        <v>495</v>
      </c>
      <c r="B251" s="51" t="s">
        <v>496</v>
      </c>
      <c r="C251" s="38">
        <f>ROUND([1]Ins_Aziende!C251,2)</f>
        <v>0</v>
      </c>
      <c r="D251" s="2">
        <v>1</v>
      </c>
      <c r="E251" s="11">
        <f t="shared" si="10"/>
        <v>0</v>
      </c>
      <c r="F251" s="12"/>
    </row>
    <row r="252" spans="1:6" ht="24" customHeight="1" x14ac:dyDescent="0.25">
      <c r="A252" s="8" t="s">
        <v>497</v>
      </c>
      <c r="B252" s="17" t="s">
        <v>498</v>
      </c>
      <c r="C252" s="14">
        <f>ROUND(SUM(C253:C257),2)</f>
        <v>423736.9</v>
      </c>
      <c r="D252" s="11">
        <v>0</v>
      </c>
      <c r="E252" s="11">
        <f t="shared" si="10"/>
        <v>0</v>
      </c>
      <c r="F252" s="12"/>
    </row>
    <row r="253" spans="1:6" ht="24" customHeight="1" x14ac:dyDescent="0.25">
      <c r="A253" s="19" t="s">
        <v>499</v>
      </c>
      <c r="B253" s="28" t="s">
        <v>500</v>
      </c>
      <c r="C253" s="21">
        <f>ROUND([1]Ins_Aziende!C253,2)</f>
        <v>0</v>
      </c>
      <c r="D253" s="2">
        <v>1</v>
      </c>
      <c r="E253" s="11">
        <f t="shared" si="10"/>
        <v>0</v>
      </c>
      <c r="F253" s="12"/>
    </row>
    <row r="254" spans="1:6" ht="24" customHeight="1" x14ac:dyDescent="0.25">
      <c r="A254" s="36" t="s">
        <v>501</v>
      </c>
      <c r="B254" s="51" t="s">
        <v>502</v>
      </c>
      <c r="C254" s="38">
        <f>ROUND([1]Ins_Aziende!C254,2)</f>
        <v>0</v>
      </c>
      <c r="D254" s="2">
        <v>1</v>
      </c>
      <c r="E254" s="11">
        <f t="shared" si="10"/>
        <v>0</v>
      </c>
      <c r="F254" s="12"/>
    </row>
    <row r="255" spans="1:6" ht="24" customHeight="1" x14ac:dyDescent="0.25">
      <c r="A255" s="36" t="s">
        <v>503</v>
      </c>
      <c r="B255" s="51" t="s">
        <v>504</v>
      </c>
      <c r="C255" s="38">
        <f>ROUND([1]Ins_Aziende!C255,2)</f>
        <v>0</v>
      </c>
      <c r="D255" s="2">
        <v>1</v>
      </c>
      <c r="E255" s="11">
        <f t="shared" si="10"/>
        <v>0</v>
      </c>
      <c r="F255" s="12"/>
    </row>
    <row r="256" spans="1:6" ht="24" customHeight="1" x14ac:dyDescent="0.25">
      <c r="A256" s="36" t="s">
        <v>505</v>
      </c>
      <c r="B256" s="51" t="s">
        <v>506</v>
      </c>
      <c r="C256" s="38">
        <f>ROUND([1]Ins_Aziende!C256,2)</f>
        <v>380663.73</v>
      </c>
      <c r="D256" s="2">
        <v>1</v>
      </c>
      <c r="E256" s="11">
        <f t="shared" si="10"/>
        <v>0</v>
      </c>
      <c r="F256" s="12"/>
    </row>
    <row r="257" spans="1:6" ht="24" customHeight="1" x14ac:dyDescent="0.25">
      <c r="A257" s="36" t="s">
        <v>507</v>
      </c>
      <c r="B257" s="51" t="s">
        <v>508</v>
      </c>
      <c r="C257" s="38">
        <f>ROUND([1]Ins_Aziende!C257,2)</f>
        <v>43073.17</v>
      </c>
      <c r="D257" s="2">
        <v>1</v>
      </c>
      <c r="E257" s="11">
        <f t="shared" si="10"/>
        <v>0</v>
      </c>
      <c r="F257" s="12"/>
    </row>
    <row r="258" spans="1:6" ht="24" customHeight="1" x14ac:dyDescent="0.25">
      <c r="A258" s="8" t="s">
        <v>509</v>
      </c>
      <c r="B258" s="17" t="s">
        <v>510</v>
      </c>
      <c r="C258" s="14">
        <f>ROUND(SUM(C259:C264),2)</f>
        <v>0</v>
      </c>
      <c r="D258" s="11">
        <v>0</v>
      </c>
      <c r="E258" s="11">
        <f t="shared" si="10"/>
        <v>0</v>
      </c>
      <c r="F258" s="12"/>
    </row>
    <row r="259" spans="1:6" ht="24" customHeight="1" x14ac:dyDescent="0.25">
      <c r="A259" s="19" t="s">
        <v>511</v>
      </c>
      <c r="B259" s="28" t="s">
        <v>512</v>
      </c>
      <c r="C259" s="21">
        <f>ROUND([1]Ins_Aziende!C259,2)</f>
        <v>0</v>
      </c>
      <c r="D259" s="2">
        <v>1</v>
      </c>
      <c r="E259" s="11">
        <f t="shared" si="10"/>
        <v>0</v>
      </c>
      <c r="F259" s="12"/>
    </row>
    <row r="260" spans="1:6" ht="24" customHeight="1" x14ac:dyDescent="0.25">
      <c r="A260" s="22" t="s">
        <v>513</v>
      </c>
      <c r="B260" s="23" t="s">
        <v>514</v>
      </c>
      <c r="C260" s="24">
        <v>0</v>
      </c>
      <c r="D260" s="11">
        <v>0</v>
      </c>
      <c r="F260" s="12"/>
    </row>
    <row r="261" spans="1:6" ht="24" customHeight="1" x14ac:dyDescent="0.25">
      <c r="A261" s="19" t="s">
        <v>515</v>
      </c>
      <c r="B261" s="28" t="s">
        <v>516</v>
      </c>
      <c r="C261" s="21">
        <f>ROUND([1]Ins_Aziende!C261,2)</f>
        <v>0</v>
      </c>
      <c r="D261" s="2">
        <v>1</v>
      </c>
      <c r="E261" s="11">
        <f t="shared" ref="E261:E266" si="11">IF(C261&lt;0,1,0)</f>
        <v>0</v>
      </c>
      <c r="F261" s="12"/>
    </row>
    <row r="262" spans="1:6" ht="24" customHeight="1" x14ac:dyDescent="0.25">
      <c r="A262" s="36" t="s">
        <v>517</v>
      </c>
      <c r="B262" s="51" t="s">
        <v>518</v>
      </c>
      <c r="C262" s="38">
        <f>ROUND([1]Ins_Aziende!C262,2)</f>
        <v>0</v>
      </c>
      <c r="D262" s="2">
        <v>1</v>
      </c>
      <c r="E262" s="11">
        <f t="shared" si="11"/>
        <v>0</v>
      </c>
      <c r="F262" s="12"/>
    </row>
    <row r="263" spans="1:6" ht="24" customHeight="1" x14ac:dyDescent="0.25">
      <c r="A263" s="36" t="s">
        <v>519</v>
      </c>
      <c r="B263" s="51" t="s">
        <v>520</v>
      </c>
      <c r="C263" s="38">
        <f>ROUND([1]Ins_Aziende!C263,2)</f>
        <v>0</v>
      </c>
      <c r="D263" s="2">
        <v>1</v>
      </c>
      <c r="E263" s="11">
        <f t="shared" si="11"/>
        <v>0</v>
      </c>
      <c r="F263" s="12"/>
    </row>
    <row r="264" spans="1:6" ht="24" customHeight="1" x14ac:dyDescent="0.25">
      <c r="A264" s="36" t="s">
        <v>521</v>
      </c>
      <c r="B264" s="51" t="s">
        <v>522</v>
      </c>
      <c r="C264" s="38">
        <f>ROUND([1]Ins_Aziende!C264,2)</f>
        <v>0</v>
      </c>
      <c r="D264" s="2">
        <v>1</v>
      </c>
      <c r="E264" s="11">
        <f t="shared" si="11"/>
        <v>0</v>
      </c>
      <c r="F264" s="12"/>
    </row>
    <row r="265" spans="1:6" ht="24" customHeight="1" x14ac:dyDescent="0.25">
      <c r="A265" s="8" t="s">
        <v>523</v>
      </c>
      <c r="B265" s="17" t="s">
        <v>524</v>
      </c>
      <c r="C265" s="14">
        <f>ROUND(SUM(C266:C270),2)</f>
        <v>0</v>
      </c>
      <c r="D265" s="11">
        <v>0</v>
      </c>
      <c r="E265" s="11">
        <f t="shared" si="11"/>
        <v>0</v>
      </c>
      <c r="F265" s="12"/>
    </row>
    <row r="266" spans="1:6" ht="24" customHeight="1" x14ac:dyDescent="0.25">
      <c r="A266" s="19" t="s">
        <v>525</v>
      </c>
      <c r="B266" s="28" t="s">
        <v>526</v>
      </c>
      <c r="C266" s="21">
        <f>ROUND([1]Ins_Aziende!C266,2)</f>
        <v>0</v>
      </c>
      <c r="D266" s="2">
        <v>1</v>
      </c>
      <c r="E266" s="11">
        <f t="shared" si="11"/>
        <v>0</v>
      </c>
      <c r="F266" s="12"/>
    </row>
    <row r="267" spans="1:6" ht="24" customHeight="1" x14ac:dyDescent="0.25">
      <c r="A267" s="22" t="s">
        <v>527</v>
      </c>
      <c r="B267" s="23" t="s">
        <v>528</v>
      </c>
      <c r="C267" s="24">
        <v>0</v>
      </c>
      <c r="D267" s="11">
        <v>0</v>
      </c>
      <c r="F267" s="12"/>
    </row>
    <row r="268" spans="1:6" ht="24" customHeight="1" x14ac:dyDescent="0.25">
      <c r="A268" s="19" t="s">
        <v>529</v>
      </c>
      <c r="B268" s="28" t="s">
        <v>530</v>
      </c>
      <c r="C268" s="21">
        <f>ROUND([1]Ins_Aziende!C268,2)</f>
        <v>0</v>
      </c>
      <c r="D268" s="2">
        <v>1</v>
      </c>
      <c r="E268" s="11">
        <f t="shared" ref="E268:E331" si="12">IF(C268&lt;0,1,0)</f>
        <v>0</v>
      </c>
      <c r="F268" s="12"/>
    </row>
    <row r="269" spans="1:6" ht="24" customHeight="1" x14ac:dyDescent="0.25">
      <c r="A269" s="36" t="s">
        <v>531</v>
      </c>
      <c r="B269" s="51" t="s">
        <v>532</v>
      </c>
      <c r="C269" s="38">
        <f>ROUND([1]Ins_Aziende!C269,2)</f>
        <v>0</v>
      </c>
      <c r="D269" s="2">
        <v>1</v>
      </c>
      <c r="E269" s="11">
        <f t="shared" si="12"/>
        <v>0</v>
      </c>
      <c r="F269" s="12"/>
    </row>
    <row r="270" spans="1:6" ht="24" customHeight="1" x14ac:dyDescent="0.25">
      <c r="A270" s="36" t="s">
        <v>533</v>
      </c>
      <c r="B270" s="51" t="s">
        <v>534</v>
      </c>
      <c r="C270" s="38">
        <f>ROUND([1]Ins_Aziende!C270,2)</f>
        <v>0</v>
      </c>
      <c r="D270" s="2">
        <v>1</v>
      </c>
      <c r="E270" s="11">
        <f t="shared" si="12"/>
        <v>0</v>
      </c>
      <c r="F270" s="12"/>
    </row>
    <row r="271" spans="1:6" ht="24" customHeight="1" x14ac:dyDescent="0.25">
      <c r="A271" s="8" t="s">
        <v>535</v>
      </c>
      <c r="B271" s="17" t="s">
        <v>536</v>
      </c>
      <c r="C271" s="14">
        <f>ROUND(SUM(C272:C275),2)</f>
        <v>0</v>
      </c>
      <c r="D271" s="11">
        <v>0</v>
      </c>
      <c r="E271" s="11">
        <f t="shared" si="12"/>
        <v>0</v>
      </c>
      <c r="F271" s="12"/>
    </row>
    <row r="272" spans="1:6" ht="24" customHeight="1" x14ac:dyDescent="0.25">
      <c r="A272" s="19" t="s">
        <v>537</v>
      </c>
      <c r="B272" s="28" t="s">
        <v>538</v>
      </c>
      <c r="C272" s="21">
        <f>ROUND([1]Ins_Aziende!C272,2)</f>
        <v>0</v>
      </c>
      <c r="D272" s="2">
        <v>1</v>
      </c>
      <c r="E272" s="11">
        <f t="shared" si="12"/>
        <v>0</v>
      </c>
      <c r="F272" s="12"/>
    </row>
    <row r="273" spans="1:6" ht="24" customHeight="1" x14ac:dyDescent="0.25">
      <c r="A273" s="36" t="s">
        <v>539</v>
      </c>
      <c r="B273" s="51" t="s">
        <v>540</v>
      </c>
      <c r="C273" s="38">
        <f>ROUND([1]Ins_Aziende!C273,2)</f>
        <v>0</v>
      </c>
      <c r="D273" s="2">
        <v>1</v>
      </c>
      <c r="E273" s="11">
        <f t="shared" si="12"/>
        <v>0</v>
      </c>
      <c r="F273" s="12"/>
    </row>
    <row r="274" spans="1:6" ht="24" customHeight="1" x14ac:dyDescent="0.25">
      <c r="A274" s="19" t="s">
        <v>541</v>
      </c>
      <c r="B274" s="28" t="s">
        <v>542</v>
      </c>
      <c r="C274" s="21">
        <f>ROUND([1]Ins_Aziende!C274,2)</f>
        <v>0</v>
      </c>
      <c r="D274" s="2">
        <v>1</v>
      </c>
      <c r="E274" s="11">
        <f t="shared" si="12"/>
        <v>0</v>
      </c>
      <c r="F274" s="12"/>
    </row>
    <row r="275" spans="1:6" ht="24" customHeight="1" x14ac:dyDescent="0.25">
      <c r="A275" s="36" t="s">
        <v>543</v>
      </c>
      <c r="B275" s="51" t="s">
        <v>544</v>
      </c>
      <c r="C275" s="38">
        <f>ROUND([1]Ins_Aziende!C275,2)</f>
        <v>0</v>
      </c>
      <c r="D275" s="2">
        <v>1</v>
      </c>
      <c r="E275" s="11">
        <f t="shared" si="12"/>
        <v>0</v>
      </c>
      <c r="F275" s="12"/>
    </row>
    <row r="276" spans="1:6" ht="24" customHeight="1" x14ac:dyDescent="0.25">
      <c r="A276" s="8" t="s">
        <v>545</v>
      </c>
      <c r="B276" s="17" t="s">
        <v>546</v>
      </c>
      <c r="C276" s="14">
        <f>ROUND(+C277+C280+C287+C288+C294+C286,2)</f>
        <v>21596741.059999999</v>
      </c>
      <c r="D276" s="11">
        <v>0</v>
      </c>
      <c r="E276" s="11">
        <f t="shared" si="12"/>
        <v>0</v>
      </c>
      <c r="F276" s="12"/>
    </row>
    <row r="277" spans="1:6" ht="24" customHeight="1" x14ac:dyDescent="0.25">
      <c r="A277" s="8" t="s">
        <v>547</v>
      </c>
      <c r="B277" s="18" t="s">
        <v>548</v>
      </c>
      <c r="C277" s="14">
        <f>ROUND(+C278+C279,2)</f>
        <v>0</v>
      </c>
      <c r="D277" s="11">
        <v>0</v>
      </c>
      <c r="E277" s="11">
        <f t="shared" si="12"/>
        <v>0</v>
      </c>
      <c r="F277" s="12"/>
    </row>
    <row r="278" spans="1:6" ht="24" customHeight="1" x14ac:dyDescent="0.25">
      <c r="A278" s="60" t="s">
        <v>549</v>
      </c>
      <c r="B278" s="64" t="s">
        <v>550</v>
      </c>
      <c r="C278" s="62">
        <f>ROUND(VLOOKUP(A278,PosteR,3,0),2)</f>
        <v>0</v>
      </c>
      <c r="D278" s="2">
        <v>1</v>
      </c>
      <c r="E278" s="11">
        <f t="shared" si="12"/>
        <v>0</v>
      </c>
      <c r="F278" s="12"/>
    </row>
    <row r="279" spans="1:6" ht="24" customHeight="1" x14ac:dyDescent="0.25">
      <c r="A279" s="19" t="s">
        <v>551</v>
      </c>
      <c r="B279" s="20" t="s">
        <v>552</v>
      </c>
      <c r="C279" s="21">
        <f>ROUND([1]Ins_Aziende!C279,2)</f>
        <v>0</v>
      </c>
      <c r="D279" s="2">
        <v>1</v>
      </c>
      <c r="E279" s="11">
        <f t="shared" si="12"/>
        <v>0</v>
      </c>
      <c r="F279" s="12"/>
    </row>
    <row r="280" spans="1:6" ht="24" customHeight="1" x14ac:dyDescent="0.25">
      <c r="A280" s="8" t="s">
        <v>553</v>
      </c>
      <c r="B280" s="18" t="s">
        <v>554</v>
      </c>
      <c r="C280" s="14">
        <f>ROUND(SUM(C281:C285),2)</f>
        <v>0</v>
      </c>
      <c r="D280" s="11">
        <v>0</v>
      </c>
      <c r="E280" s="11">
        <f t="shared" si="12"/>
        <v>0</v>
      </c>
      <c r="F280" s="12"/>
    </row>
    <row r="281" spans="1:6" ht="24" customHeight="1" x14ac:dyDescent="0.25">
      <c r="A281" s="36" t="s">
        <v>555</v>
      </c>
      <c r="B281" s="37" t="s">
        <v>556</v>
      </c>
      <c r="C281" s="38">
        <f>ROUND([1]Ins_Aziende!C281,2)</f>
        <v>0</v>
      </c>
      <c r="D281" s="2">
        <v>1</v>
      </c>
      <c r="E281" s="11">
        <f t="shared" si="12"/>
        <v>0</v>
      </c>
      <c r="F281" s="12"/>
    </row>
    <row r="282" spans="1:6" ht="24" customHeight="1" x14ac:dyDescent="0.25">
      <c r="A282" s="36" t="s">
        <v>557</v>
      </c>
      <c r="B282" s="37" t="s">
        <v>558</v>
      </c>
      <c r="C282" s="38">
        <f>ROUND([1]Ins_Aziende!C282,2)</f>
        <v>0</v>
      </c>
      <c r="D282" s="2">
        <v>1</v>
      </c>
      <c r="E282" s="11">
        <f t="shared" si="12"/>
        <v>0</v>
      </c>
      <c r="F282" s="12"/>
    </row>
    <row r="283" spans="1:6" ht="24" customHeight="1" x14ac:dyDescent="0.25">
      <c r="A283" s="36" t="s">
        <v>559</v>
      </c>
      <c r="B283" s="37" t="s">
        <v>560</v>
      </c>
      <c r="C283" s="38">
        <f>ROUND([1]Ins_Aziende!C283,2)</f>
        <v>0</v>
      </c>
      <c r="D283" s="2">
        <v>1</v>
      </c>
      <c r="E283" s="11">
        <f t="shared" si="12"/>
        <v>0</v>
      </c>
      <c r="F283" s="12"/>
    </row>
    <row r="284" spans="1:6" ht="24" customHeight="1" x14ac:dyDescent="0.25">
      <c r="A284" s="36" t="s">
        <v>561</v>
      </c>
      <c r="B284" s="37" t="s">
        <v>562</v>
      </c>
      <c r="C284" s="38">
        <f>ROUND([1]Ins_Aziende!C284,2)</f>
        <v>0</v>
      </c>
      <c r="D284" s="2">
        <v>1</v>
      </c>
      <c r="E284" s="11">
        <f t="shared" si="12"/>
        <v>0</v>
      </c>
      <c r="F284" s="12"/>
    </row>
    <row r="285" spans="1:6" ht="24" customHeight="1" x14ac:dyDescent="0.25">
      <c r="A285" s="36" t="s">
        <v>563</v>
      </c>
      <c r="B285" s="37" t="s">
        <v>564</v>
      </c>
      <c r="C285" s="38">
        <f>ROUND([1]Ins_Aziende!C285,2)</f>
        <v>0</v>
      </c>
      <c r="D285" s="2">
        <v>1</v>
      </c>
      <c r="E285" s="11">
        <f t="shared" si="12"/>
        <v>0</v>
      </c>
      <c r="F285" s="12"/>
    </row>
    <row r="286" spans="1:6" ht="24" customHeight="1" x14ac:dyDescent="0.25">
      <c r="A286" s="32" t="s">
        <v>565</v>
      </c>
      <c r="B286" s="33" t="s">
        <v>566</v>
      </c>
      <c r="C286" s="34">
        <f>ROUND([1]Ins_Aziende!C286,2)</f>
        <v>0</v>
      </c>
      <c r="D286" s="2">
        <v>1</v>
      </c>
      <c r="E286" s="11">
        <f t="shared" si="12"/>
        <v>0</v>
      </c>
      <c r="F286" s="12"/>
    </row>
    <row r="287" spans="1:6" ht="24" customHeight="1" x14ac:dyDescent="0.25">
      <c r="A287" s="36" t="s">
        <v>567</v>
      </c>
      <c r="B287" s="51" t="s">
        <v>568</v>
      </c>
      <c r="C287" s="38">
        <f>ROUND([1]Ins_Aziende!C287,2)</f>
        <v>0</v>
      </c>
      <c r="D287" s="2">
        <v>1</v>
      </c>
      <c r="E287" s="11">
        <f t="shared" si="12"/>
        <v>0</v>
      </c>
      <c r="F287" s="12"/>
    </row>
    <row r="288" spans="1:6" ht="24" customHeight="1" x14ac:dyDescent="0.25">
      <c r="A288" s="8" t="s">
        <v>569</v>
      </c>
      <c r="B288" s="18" t="s">
        <v>570</v>
      </c>
      <c r="C288" s="14">
        <f>ROUND(SUM(C289:C293),2)</f>
        <v>21596741.059999999</v>
      </c>
      <c r="D288" s="11">
        <v>0</v>
      </c>
      <c r="E288" s="11">
        <f t="shared" si="12"/>
        <v>0</v>
      </c>
      <c r="F288" s="12"/>
    </row>
    <row r="289" spans="1:6" ht="24" customHeight="1" x14ac:dyDescent="0.25">
      <c r="A289" s="36" t="s">
        <v>571</v>
      </c>
      <c r="B289" s="37" t="s">
        <v>572</v>
      </c>
      <c r="C289" s="38">
        <f>ROUND([1]Ins_Aziende!C289,2)</f>
        <v>0</v>
      </c>
      <c r="D289" s="2">
        <v>1</v>
      </c>
      <c r="E289" s="11">
        <f t="shared" si="12"/>
        <v>0</v>
      </c>
      <c r="F289" s="12"/>
    </row>
    <row r="290" spans="1:6" ht="24" customHeight="1" x14ac:dyDescent="0.25">
      <c r="A290" s="36" t="s">
        <v>573</v>
      </c>
      <c r="B290" s="37" t="s">
        <v>574</v>
      </c>
      <c r="C290" s="38">
        <f>ROUND([1]Ins_Aziende!C290,2)</f>
        <v>2567720.5699999998</v>
      </c>
      <c r="D290" s="2">
        <v>1</v>
      </c>
      <c r="E290" s="11">
        <f t="shared" si="12"/>
        <v>0</v>
      </c>
      <c r="F290" s="12"/>
    </row>
    <row r="291" spans="1:6" ht="24" customHeight="1" x14ac:dyDescent="0.25">
      <c r="A291" s="36" t="s">
        <v>575</v>
      </c>
      <c r="B291" s="37" t="s">
        <v>576</v>
      </c>
      <c r="C291" s="38">
        <f>ROUND([1]Ins_Aziende!C291,2)</f>
        <v>9636161.6400000006</v>
      </c>
      <c r="D291" s="2">
        <v>1</v>
      </c>
      <c r="E291" s="11">
        <f t="shared" si="12"/>
        <v>0</v>
      </c>
      <c r="F291" s="12"/>
    </row>
    <row r="292" spans="1:6" ht="24" customHeight="1" x14ac:dyDescent="0.25">
      <c r="A292" s="36" t="s">
        <v>577</v>
      </c>
      <c r="B292" s="37" t="s">
        <v>578</v>
      </c>
      <c r="C292" s="38">
        <f>ROUND([1]Ins_Aziende!C292,2)</f>
        <v>0</v>
      </c>
      <c r="D292" s="2">
        <v>1</v>
      </c>
      <c r="E292" s="11">
        <f t="shared" si="12"/>
        <v>0</v>
      </c>
      <c r="F292" s="12"/>
    </row>
    <row r="293" spans="1:6" ht="24" customHeight="1" x14ac:dyDescent="0.25">
      <c r="A293" s="36" t="s">
        <v>579</v>
      </c>
      <c r="B293" s="37" t="s">
        <v>580</v>
      </c>
      <c r="C293" s="38">
        <f>ROUND([1]Ins_Aziende!C293,2)</f>
        <v>9392858.8499999996</v>
      </c>
      <c r="D293" s="2">
        <v>1</v>
      </c>
      <c r="E293" s="11">
        <f t="shared" si="12"/>
        <v>0</v>
      </c>
      <c r="F293" s="12"/>
    </row>
    <row r="294" spans="1:6" ht="24" customHeight="1" x14ac:dyDescent="0.25">
      <c r="A294" s="36" t="s">
        <v>581</v>
      </c>
      <c r="B294" s="51" t="s">
        <v>582</v>
      </c>
      <c r="C294" s="38">
        <f>ROUND([1]Ins_Aziende!C294,2)</f>
        <v>0</v>
      </c>
      <c r="D294" s="2">
        <v>1</v>
      </c>
      <c r="E294" s="11">
        <f t="shared" si="12"/>
        <v>0</v>
      </c>
      <c r="F294" s="12"/>
    </row>
    <row r="295" spans="1:6" ht="24" customHeight="1" x14ac:dyDescent="0.25">
      <c r="A295" s="8" t="s">
        <v>583</v>
      </c>
      <c r="B295" s="17" t="s">
        <v>584</v>
      </c>
      <c r="C295" s="14">
        <f>ROUND(SUM(C296:C302),2)</f>
        <v>0</v>
      </c>
      <c r="D295" s="11">
        <v>0</v>
      </c>
      <c r="E295" s="11">
        <f t="shared" si="12"/>
        <v>0</v>
      </c>
      <c r="F295" s="12"/>
    </row>
    <row r="296" spans="1:6" ht="24" customHeight="1" x14ac:dyDescent="0.25">
      <c r="A296" s="36" t="s">
        <v>585</v>
      </c>
      <c r="B296" s="51" t="s">
        <v>586</v>
      </c>
      <c r="C296" s="38">
        <f>ROUND([1]Ins_Aziende!C296,2)</f>
        <v>0</v>
      </c>
      <c r="D296" s="2">
        <v>1</v>
      </c>
      <c r="E296" s="11">
        <f t="shared" si="12"/>
        <v>0</v>
      </c>
      <c r="F296" s="12"/>
    </row>
    <row r="297" spans="1:6" ht="24" customHeight="1" x14ac:dyDescent="0.25">
      <c r="A297" s="36" t="s">
        <v>587</v>
      </c>
      <c r="B297" s="51" t="s">
        <v>588</v>
      </c>
      <c r="C297" s="38">
        <f>ROUND([1]Ins_Aziende!C297,2)</f>
        <v>0</v>
      </c>
      <c r="D297" s="2">
        <v>1</v>
      </c>
      <c r="E297" s="11">
        <f t="shared" si="12"/>
        <v>0</v>
      </c>
      <c r="F297" s="12"/>
    </row>
    <row r="298" spans="1:6" ht="24" customHeight="1" x14ac:dyDescent="0.25">
      <c r="A298" s="36" t="s">
        <v>589</v>
      </c>
      <c r="B298" s="51" t="s">
        <v>590</v>
      </c>
      <c r="C298" s="38">
        <f>ROUND([1]Ins_Aziende!C298,2)</f>
        <v>0</v>
      </c>
      <c r="D298" s="2">
        <v>1</v>
      </c>
      <c r="E298" s="11">
        <f t="shared" si="12"/>
        <v>0</v>
      </c>
      <c r="F298" s="12"/>
    </row>
    <row r="299" spans="1:6" ht="24" customHeight="1" x14ac:dyDescent="0.25">
      <c r="A299" s="36" t="s">
        <v>591</v>
      </c>
      <c r="B299" s="51" t="s">
        <v>592</v>
      </c>
      <c r="C299" s="38">
        <f>ROUND([1]Ins_Aziende!C299,2)</f>
        <v>0</v>
      </c>
      <c r="D299" s="2">
        <v>1</v>
      </c>
      <c r="E299" s="11">
        <f t="shared" si="12"/>
        <v>0</v>
      </c>
      <c r="F299" s="12"/>
    </row>
    <row r="300" spans="1:6" ht="24" customHeight="1" x14ac:dyDescent="0.25">
      <c r="A300" s="22" t="s">
        <v>593</v>
      </c>
      <c r="B300" s="23" t="s">
        <v>594</v>
      </c>
      <c r="C300" s="24">
        <v>0</v>
      </c>
      <c r="D300" s="2">
        <v>1</v>
      </c>
      <c r="E300" s="11">
        <f t="shared" si="12"/>
        <v>0</v>
      </c>
      <c r="F300" s="12"/>
    </row>
    <row r="301" spans="1:6" ht="24" customHeight="1" x14ac:dyDescent="0.25">
      <c r="A301" s="36" t="s">
        <v>595</v>
      </c>
      <c r="B301" s="51" t="s">
        <v>596</v>
      </c>
      <c r="C301" s="38">
        <f>ROUND([1]Ins_Aziende!C301,2)</f>
        <v>0</v>
      </c>
      <c r="D301" s="2">
        <v>1</v>
      </c>
      <c r="E301" s="11">
        <f t="shared" si="12"/>
        <v>0</v>
      </c>
      <c r="F301" s="12"/>
    </row>
    <row r="302" spans="1:6" ht="24" customHeight="1" x14ac:dyDescent="0.25">
      <c r="A302" s="22" t="s">
        <v>597</v>
      </c>
      <c r="B302" s="23" t="s">
        <v>598</v>
      </c>
      <c r="C302" s="24">
        <v>0</v>
      </c>
      <c r="D302" s="2">
        <v>1</v>
      </c>
      <c r="E302" s="11">
        <f t="shared" si="12"/>
        <v>0</v>
      </c>
      <c r="F302" s="12"/>
    </row>
    <row r="303" spans="1:6" ht="24" customHeight="1" x14ac:dyDescent="0.25">
      <c r="A303" s="8" t="s">
        <v>599</v>
      </c>
      <c r="B303" s="17" t="s">
        <v>600</v>
      </c>
      <c r="C303" s="14">
        <f>ROUND(SUM(C304:C310),2)</f>
        <v>1207725.3600000001</v>
      </c>
      <c r="D303" s="11">
        <v>0</v>
      </c>
      <c r="E303" s="11">
        <f t="shared" si="12"/>
        <v>0</v>
      </c>
      <c r="F303" s="12"/>
    </row>
    <row r="304" spans="1:6" ht="24" customHeight="1" x14ac:dyDescent="0.25">
      <c r="A304" s="36" t="s">
        <v>601</v>
      </c>
      <c r="B304" s="51" t="s">
        <v>602</v>
      </c>
      <c r="C304" s="38">
        <f>ROUND([1]Ins_Aziende!C304,2)</f>
        <v>0</v>
      </c>
      <c r="D304" s="2">
        <v>1</v>
      </c>
      <c r="E304" s="11">
        <f t="shared" si="12"/>
        <v>0</v>
      </c>
      <c r="F304" s="12"/>
    </row>
    <row r="305" spans="1:6" ht="24" customHeight="1" x14ac:dyDescent="0.25">
      <c r="A305" s="36" t="s">
        <v>603</v>
      </c>
      <c r="B305" s="51" t="s">
        <v>604</v>
      </c>
      <c r="C305" s="38">
        <f>ROUND([1]Ins_Aziende!C305,2)</f>
        <v>0</v>
      </c>
      <c r="D305" s="2">
        <v>1</v>
      </c>
      <c r="E305" s="11">
        <f t="shared" si="12"/>
        <v>0</v>
      </c>
      <c r="F305" s="12"/>
    </row>
    <row r="306" spans="1:6" ht="24" customHeight="1" x14ac:dyDescent="0.25">
      <c r="A306" s="36" t="s">
        <v>605</v>
      </c>
      <c r="B306" s="51" t="s">
        <v>606</v>
      </c>
      <c r="C306" s="38">
        <f>ROUND([1]Ins_Aziende!C306,2)</f>
        <v>0</v>
      </c>
      <c r="D306" s="2">
        <v>1</v>
      </c>
      <c r="E306" s="11">
        <f t="shared" si="12"/>
        <v>0</v>
      </c>
      <c r="F306" s="12"/>
    </row>
    <row r="307" spans="1:6" ht="24" customHeight="1" x14ac:dyDescent="0.25">
      <c r="A307" s="36" t="s">
        <v>607</v>
      </c>
      <c r="B307" s="51" t="s">
        <v>608</v>
      </c>
      <c r="C307" s="38">
        <f>ROUND([1]Ins_Aziende!C307,2)</f>
        <v>0</v>
      </c>
      <c r="D307" s="2">
        <v>1</v>
      </c>
      <c r="E307" s="11">
        <f t="shared" si="12"/>
        <v>0</v>
      </c>
      <c r="F307" s="12"/>
    </row>
    <row r="308" spans="1:6" ht="24" customHeight="1" x14ac:dyDescent="0.25">
      <c r="A308" s="36" t="s">
        <v>609</v>
      </c>
      <c r="B308" s="51" t="s">
        <v>610</v>
      </c>
      <c r="C308" s="38">
        <f>ROUND([1]Ins_Aziende!C308,2)</f>
        <v>1207725.3600000001</v>
      </c>
      <c r="D308" s="2">
        <v>1</v>
      </c>
      <c r="E308" s="11">
        <f t="shared" si="12"/>
        <v>0</v>
      </c>
      <c r="F308" s="12"/>
    </row>
    <row r="309" spans="1:6" ht="24" customHeight="1" x14ac:dyDescent="0.25">
      <c r="A309" s="60" t="s">
        <v>611</v>
      </c>
      <c r="B309" s="61" t="s">
        <v>612</v>
      </c>
      <c r="C309" s="62">
        <f>ROUND(VLOOKUP(A309,PosteR,3,0),2)</f>
        <v>0</v>
      </c>
      <c r="D309" s="2">
        <v>1</v>
      </c>
      <c r="E309" s="11">
        <f t="shared" si="12"/>
        <v>0</v>
      </c>
      <c r="F309" s="12"/>
    </row>
    <row r="310" spans="1:6" ht="24" customHeight="1" x14ac:dyDescent="0.25">
      <c r="A310" s="60" t="s">
        <v>613</v>
      </c>
      <c r="B310" s="61" t="s">
        <v>614</v>
      </c>
      <c r="C310" s="62">
        <f>ROUND(VLOOKUP(A310,PosteR,3,0),2)</f>
        <v>0</v>
      </c>
      <c r="D310" s="2">
        <v>1</v>
      </c>
      <c r="E310" s="11">
        <f t="shared" si="12"/>
        <v>0</v>
      </c>
      <c r="F310" s="12"/>
    </row>
    <row r="311" spans="1:6" ht="24" customHeight="1" x14ac:dyDescent="0.25">
      <c r="A311" s="8" t="s">
        <v>615</v>
      </c>
      <c r="B311" s="17" t="s">
        <v>616</v>
      </c>
      <c r="C311" s="14">
        <f>ROUND(SUM(C312:C314,C321),2)</f>
        <v>236666.94</v>
      </c>
      <c r="D311" s="11">
        <v>0</v>
      </c>
      <c r="E311" s="11">
        <f t="shared" si="12"/>
        <v>0</v>
      </c>
      <c r="F311" s="12"/>
    </row>
    <row r="312" spans="1:6" ht="24" customHeight="1" x14ac:dyDescent="0.25">
      <c r="A312" s="60" t="s">
        <v>617</v>
      </c>
      <c r="B312" s="61" t="s">
        <v>618</v>
      </c>
      <c r="C312" s="62">
        <f>ROUND(VLOOKUP(A312,PosteR,3,0),2)</f>
        <v>0</v>
      </c>
      <c r="D312" s="2">
        <v>1</v>
      </c>
      <c r="E312" s="11">
        <f t="shared" si="12"/>
        <v>0</v>
      </c>
      <c r="F312" s="12"/>
    </row>
    <row r="313" spans="1:6" ht="24" customHeight="1" x14ac:dyDescent="0.25">
      <c r="A313" s="36" t="s">
        <v>619</v>
      </c>
      <c r="B313" s="51" t="s">
        <v>620</v>
      </c>
      <c r="C313" s="38">
        <f>ROUND([1]Ins_Aziende!C313,2)</f>
        <v>0</v>
      </c>
      <c r="D313" s="2">
        <v>1</v>
      </c>
      <c r="E313" s="11">
        <f t="shared" si="12"/>
        <v>0</v>
      </c>
      <c r="F313" s="12"/>
    </row>
    <row r="314" spans="1:6" ht="24" customHeight="1" x14ac:dyDescent="0.25">
      <c r="A314" s="8" t="s">
        <v>621</v>
      </c>
      <c r="B314" s="18" t="s">
        <v>622</v>
      </c>
      <c r="C314" s="14">
        <f>ROUND(SUM(C315:C320),2)</f>
        <v>236666.94</v>
      </c>
      <c r="D314" s="11">
        <v>0</v>
      </c>
      <c r="E314" s="11">
        <f t="shared" si="12"/>
        <v>0</v>
      </c>
      <c r="F314" s="12"/>
    </row>
    <row r="315" spans="1:6" ht="24" customHeight="1" x14ac:dyDescent="0.25">
      <c r="A315" s="36" t="s">
        <v>623</v>
      </c>
      <c r="B315" s="37" t="s">
        <v>624</v>
      </c>
      <c r="C315" s="38">
        <f>ROUND([1]Ins_Aziende!C315,2)</f>
        <v>0</v>
      </c>
      <c r="D315" s="2">
        <v>1</v>
      </c>
      <c r="E315" s="11">
        <f t="shared" si="12"/>
        <v>0</v>
      </c>
      <c r="F315" s="12"/>
    </row>
    <row r="316" spans="1:6" ht="24" customHeight="1" x14ac:dyDescent="0.25">
      <c r="A316" s="36" t="s">
        <v>625</v>
      </c>
      <c r="B316" s="37" t="s">
        <v>626</v>
      </c>
      <c r="C316" s="38">
        <f>ROUND([1]Ins_Aziende!C316,2)</f>
        <v>236666.94</v>
      </c>
      <c r="D316" s="2">
        <v>1</v>
      </c>
      <c r="E316" s="11">
        <f t="shared" si="12"/>
        <v>0</v>
      </c>
      <c r="F316" s="12"/>
    </row>
    <row r="317" spans="1:6" ht="24" customHeight="1" x14ac:dyDescent="0.25">
      <c r="A317" s="36" t="s">
        <v>627</v>
      </c>
      <c r="B317" s="37" t="s">
        <v>628</v>
      </c>
      <c r="C317" s="38">
        <f>ROUND([1]Ins_Aziende!C317,2)</f>
        <v>0</v>
      </c>
      <c r="D317" s="2">
        <v>1</v>
      </c>
      <c r="E317" s="11">
        <f t="shared" si="12"/>
        <v>0</v>
      </c>
      <c r="F317" s="12"/>
    </row>
    <row r="318" spans="1:6" ht="24" customHeight="1" x14ac:dyDescent="0.25">
      <c r="A318" s="36" t="s">
        <v>629</v>
      </c>
      <c r="B318" s="37" t="s">
        <v>630</v>
      </c>
      <c r="C318" s="38">
        <f>ROUND([1]Ins_Aziende!C318,2)</f>
        <v>0</v>
      </c>
      <c r="D318" s="2">
        <v>1</v>
      </c>
      <c r="E318" s="11">
        <f t="shared" si="12"/>
        <v>0</v>
      </c>
      <c r="F318" s="12"/>
    </row>
    <row r="319" spans="1:6" ht="24" customHeight="1" x14ac:dyDescent="0.25">
      <c r="A319" s="36" t="s">
        <v>631</v>
      </c>
      <c r="B319" s="37" t="s">
        <v>632</v>
      </c>
      <c r="C319" s="38">
        <f>ROUND([1]Ins_Aziende!C319,2)</f>
        <v>0</v>
      </c>
      <c r="D319" s="2">
        <v>1</v>
      </c>
      <c r="E319" s="11">
        <f t="shared" si="12"/>
        <v>0</v>
      </c>
      <c r="F319" s="12"/>
    </row>
    <row r="320" spans="1:6" ht="24" customHeight="1" x14ac:dyDescent="0.25">
      <c r="A320" s="36" t="s">
        <v>633</v>
      </c>
      <c r="B320" s="37" t="s">
        <v>634</v>
      </c>
      <c r="C320" s="38">
        <f>ROUND([1]Ins_Aziende!C320,2)</f>
        <v>0</v>
      </c>
      <c r="D320" s="2">
        <v>1</v>
      </c>
      <c r="E320" s="11">
        <f t="shared" si="12"/>
        <v>0</v>
      </c>
      <c r="F320" s="12"/>
    </row>
    <row r="321" spans="1:6" ht="24" customHeight="1" x14ac:dyDescent="0.25">
      <c r="A321" s="8" t="s">
        <v>635</v>
      </c>
      <c r="B321" s="18" t="s">
        <v>636</v>
      </c>
      <c r="C321" s="65">
        <f>ROUND(SUM(C322:C324),2)</f>
        <v>0</v>
      </c>
      <c r="D321" s="11">
        <v>0</v>
      </c>
      <c r="E321" s="11">
        <f t="shared" si="12"/>
        <v>0</v>
      </c>
      <c r="F321" s="12"/>
    </row>
    <row r="322" spans="1:6" ht="24" customHeight="1" x14ac:dyDescent="0.25">
      <c r="A322" s="60" t="s">
        <v>637</v>
      </c>
      <c r="B322" s="64" t="s">
        <v>638</v>
      </c>
      <c r="C322" s="62">
        <f>ROUND(VLOOKUP(A322,PosteR,3,0),2)</f>
        <v>0</v>
      </c>
      <c r="D322" s="2">
        <v>1</v>
      </c>
      <c r="E322" s="11">
        <f t="shared" si="12"/>
        <v>0</v>
      </c>
      <c r="F322" s="12"/>
    </row>
    <row r="323" spans="1:6" ht="24" customHeight="1" x14ac:dyDescent="0.25">
      <c r="A323" s="36" t="s">
        <v>639</v>
      </c>
      <c r="B323" s="37" t="s">
        <v>640</v>
      </c>
      <c r="C323" s="38">
        <f>ROUND([1]Ins_Aziende!C323,2)</f>
        <v>0</v>
      </c>
      <c r="D323" s="2">
        <v>1</v>
      </c>
      <c r="E323" s="11">
        <f t="shared" si="12"/>
        <v>0</v>
      </c>
      <c r="F323" s="12"/>
    </row>
    <row r="324" spans="1:6" ht="24" customHeight="1" x14ac:dyDescent="0.25">
      <c r="A324" s="36" t="s">
        <v>641</v>
      </c>
      <c r="B324" s="37" t="s">
        <v>642</v>
      </c>
      <c r="C324" s="38">
        <f>ROUND([1]Ins_Aziende!C324,2)</f>
        <v>0</v>
      </c>
      <c r="D324" s="2">
        <v>1</v>
      </c>
      <c r="E324" s="11">
        <f t="shared" si="12"/>
        <v>0</v>
      </c>
      <c r="F324" s="12"/>
    </row>
    <row r="325" spans="1:6" ht="24" customHeight="1" x14ac:dyDescent="0.25">
      <c r="A325" s="8" t="s">
        <v>643</v>
      </c>
      <c r="B325" s="17" t="s">
        <v>644</v>
      </c>
      <c r="C325" s="14">
        <f>ROUND(SUM(C326:C329)+C336+C337+C338,2)</f>
        <v>1500</v>
      </c>
      <c r="D325" s="11">
        <v>0</v>
      </c>
      <c r="E325" s="11">
        <f t="shared" si="12"/>
        <v>0</v>
      </c>
      <c r="F325" s="12"/>
    </row>
    <row r="326" spans="1:6" ht="24" customHeight="1" x14ac:dyDescent="0.25">
      <c r="A326" s="60" t="s">
        <v>645</v>
      </c>
      <c r="B326" s="61" t="s">
        <v>646</v>
      </c>
      <c r="C326" s="62">
        <f>ROUND(VLOOKUP(A326,PosteR,3,0),2)</f>
        <v>1500</v>
      </c>
      <c r="D326" s="2">
        <v>1</v>
      </c>
      <c r="E326" s="11">
        <f t="shared" si="12"/>
        <v>0</v>
      </c>
      <c r="F326" s="12"/>
    </row>
    <row r="327" spans="1:6" ht="24" customHeight="1" x14ac:dyDescent="0.25">
      <c r="A327" s="36" t="s">
        <v>647</v>
      </c>
      <c r="B327" s="51" t="s">
        <v>648</v>
      </c>
      <c r="C327" s="38">
        <f>ROUND([1]Ins_Aziende!C327,2)</f>
        <v>0</v>
      </c>
      <c r="D327" s="2">
        <v>1</v>
      </c>
      <c r="E327" s="11">
        <f t="shared" si="12"/>
        <v>0</v>
      </c>
      <c r="F327" s="12"/>
    </row>
    <row r="328" spans="1:6" ht="24" customHeight="1" x14ac:dyDescent="0.25">
      <c r="A328" s="36" t="s">
        <v>649</v>
      </c>
      <c r="B328" s="51" t="s">
        <v>650</v>
      </c>
      <c r="C328" s="38">
        <f>ROUND([1]Ins_Aziende!C328,2)</f>
        <v>0</v>
      </c>
      <c r="D328" s="2">
        <v>1</v>
      </c>
      <c r="E328" s="11">
        <f t="shared" si="12"/>
        <v>0</v>
      </c>
      <c r="F328" s="12"/>
    </row>
    <row r="329" spans="1:6" ht="24" customHeight="1" x14ac:dyDescent="0.25">
      <c r="A329" s="8" t="s">
        <v>651</v>
      </c>
      <c r="B329" s="18" t="s">
        <v>652</v>
      </c>
      <c r="C329" s="14">
        <f>ROUND(C330+C331+C334+C335,2)</f>
        <v>0</v>
      </c>
      <c r="D329" s="11">
        <v>0</v>
      </c>
      <c r="E329" s="11">
        <f t="shared" si="12"/>
        <v>0</v>
      </c>
      <c r="F329" s="12"/>
    </row>
    <row r="330" spans="1:6" ht="24" customHeight="1" x14ac:dyDescent="0.25">
      <c r="A330" s="36" t="s">
        <v>653</v>
      </c>
      <c r="B330" s="37" t="s">
        <v>654</v>
      </c>
      <c r="C330" s="38">
        <f>ROUND([1]Ins_Aziende!C330,2)</f>
        <v>0</v>
      </c>
      <c r="D330" s="2">
        <v>1</v>
      </c>
      <c r="E330" s="11">
        <f t="shared" si="12"/>
        <v>0</v>
      </c>
      <c r="F330" s="12"/>
    </row>
    <row r="331" spans="1:6" ht="24" customHeight="1" x14ac:dyDescent="0.25">
      <c r="A331" s="8" t="s">
        <v>655</v>
      </c>
      <c r="B331" s="66" t="s">
        <v>656</v>
      </c>
      <c r="C331" s="14">
        <f>ROUND(C332+C333,2)</f>
        <v>0</v>
      </c>
      <c r="D331" s="11">
        <v>0</v>
      </c>
      <c r="E331" s="11">
        <f t="shared" si="12"/>
        <v>0</v>
      </c>
      <c r="F331" s="12"/>
    </row>
    <row r="332" spans="1:6" ht="24" customHeight="1" x14ac:dyDescent="0.25">
      <c r="A332" s="36" t="s">
        <v>657</v>
      </c>
      <c r="B332" s="67" t="s">
        <v>658</v>
      </c>
      <c r="C332" s="38">
        <f>ROUND([1]Ins_Aziende!C332,2)</f>
        <v>0</v>
      </c>
      <c r="D332" s="2">
        <v>1</v>
      </c>
      <c r="E332" s="11">
        <f>IF(C332&lt;0,1,0)</f>
        <v>0</v>
      </c>
      <c r="F332" s="12"/>
    </row>
    <row r="333" spans="1:6" ht="24" customHeight="1" x14ac:dyDescent="0.25">
      <c r="A333" s="36" t="s">
        <v>659</v>
      </c>
      <c r="B333" s="67" t="s">
        <v>660</v>
      </c>
      <c r="C333" s="38">
        <f>ROUND([1]Ins_Aziende!C333,2)</f>
        <v>0</v>
      </c>
      <c r="D333" s="2">
        <v>1</v>
      </c>
      <c r="E333" s="11">
        <f>IF(C333&lt;0,1,0)</f>
        <v>0</v>
      </c>
      <c r="F333" s="12"/>
    </row>
    <row r="334" spans="1:6" ht="24" customHeight="1" x14ac:dyDescent="0.25">
      <c r="A334" s="36" t="s">
        <v>661</v>
      </c>
      <c r="B334" s="37" t="s">
        <v>662</v>
      </c>
      <c r="C334" s="38">
        <f>ROUND([1]Ins_Aziende!C334,2)</f>
        <v>0</v>
      </c>
      <c r="D334" s="2">
        <v>1</v>
      </c>
      <c r="E334" s="11">
        <f>IF(C334&lt;0,1,0)</f>
        <v>0</v>
      </c>
      <c r="F334" s="12"/>
    </row>
    <row r="335" spans="1:6" ht="24" customHeight="1" x14ac:dyDescent="0.25">
      <c r="A335" s="36" t="s">
        <v>663</v>
      </c>
      <c r="B335" s="37" t="s">
        <v>664</v>
      </c>
      <c r="C335" s="38">
        <f>ROUND([1]Ins_Aziende!C335,2)</f>
        <v>0</v>
      </c>
      <c r="D335" s="2">
        <v>1</v>
      </c>
      <c r="E335" s="11">
        <f>IF(C335&lt;0,1,0)</f>
        <v>0</v>
      </c>
      <c r="F335" s="12"/>
    </row>
    <row r="336" spans="1:6" ht="24" customHeight="1" x14ac:dyDescent="0.25">
      <c r="A336" s="32" t="s">
        <v>665</v>
      </c>
      <c r="B336" s="33" t="s">
        <v>666</v>
      </c>
      <c r="C336" s="34">
        <f>ROUND([1]Ins_Aziende!C336,2)</f>
        <v>0</v>
      </c>
      <c r="D336" s="2">
        <v>1</v>
      </c>
      <c r="E336" s="11">
        <f>IF(C336&lt;0,1,0)</f>
        <v>0</v>
      </c>
      <c r="F336" s="12"/>
    </row>
    <row r="337" spans="1:6" ht="24" customHeight="1" x14ac:dyDescent="0.25">
      <c r="A337" s="22" t="s">
        <v>667</v>
      </c>
      <c r="B337" s="23" t="s">
        <v>668</v>
      </c>
      <c r="C337" s="24">
        <v>0</v>
      </c>
      <c r="D337" s="11">
        <v>0</v>
      </c>
      <c r="F337" s="12"/>
    </row>
    <row r="338" spans="1:6" ht="24" customHeight="1" x14ac:dyDescent="0.25">
      <c r="A338" s="36" t="s">
        <v>669</v>
      </c>
      <c r="B338" s="51" t="s">
        <v>670</v>
      </c>
      <c r="C338" s="38">
        <f>ROUND([1]Ins_Aziende!C338,2)</f>
        <v>0</v>
      </c>
      <c r="D338" s="11">
        <v>0</v>
      </c>
      <c r="F338" s="12"/>
    </row>
    <row r="339" spans="1:6" ht="24" customHeight="1" x14ac:dyDescent="0.25">
      <c r="A339" s="32" t="s">
        <v>671</v>
      </c>
      <c r="B339" s="68" t="s">
        <v>672</v>
      </c>
      <c r="C339" s="34">
        <f>ROUND([1]Ins_Aziende!C339,2)</f>
        <v>0</v>
      </c>
      <c r="D339" s="2">
        <v>1</v>
      </c>
      <c r="E339" s="11">
        <f>IF(C339&lt;0,1,0)</f>
        <v>0</v>
      </c>
      <c r="F339" s="12"/>
    </row>
    <row r="340" spans="1:6" ht="24" customHeight="1" x14ac:dyDescent="0.25">
      <c r="A340" s="8" t="s">
        <v>673</v>
      </c>
      <c r="B340" s="16" t="s">
        <v>674</v>
      </c>
      <c r="C340" s="14">
        <f>ROUND(C341+C363+C377,2)</f>
        <v>469761.46</v>
      </c>
      <c r="D340" s="11">
        <v>0</v>
      </c>
      <c r="E340" s="11">
        <f t="shared" ref="E340:E371" si="13">IF(C340&lt;0,1,0)</f>
        <v>0</v>
      </c>
      <c r="F340" s="12"/>
    </row>
    <row r="341" spans="1:6" ht="24" customHeight="1" x14ac:dyDescent="0.25">
      <c r="A341" s="8" t="s">
        <v>675</v>
      </c>
      <c r="B341" s="17" t="s">
        <v>676</v>
      </c>
      <c r="C341" s="14">
        <f>ROUND(SUM(C342:C344)+SUM(C347:C354)+C357,2)</f>
        <v>426312.45</v>
      </c>
      <c r="D341" s="11">
        <v>0</v>
      </c>
      <c r="E341" s="11">
        <f t="shared" si="13"/>
        <v>0</v>
      </c>
      <c r="F341" s="12"/>
    </row>
    <row r="342" spans="1:6" ht="24" customHeight="1" x14ac:dyDescent="0.25">
      <c r="A342" s="36" t="s">
        <v>677</v>
      </c>
      <c r="B342" s="51" t="s">
        <v>678</v>
      </c>
      <c r="C342" s="38">
        <f>ROUND([1]Ins_Aziende!C342,2)</f>
        <v>0</v>
      </c>
      <c r="D342" s="2">
        <v>1</v>
      </c>
      <c r="E342" s="11">
        <f t="shared" si="13"/>
        <v>0</v>
      </c>
      <c r="F342" s="12"/>
    </row>
    <row r="343" spans="1:6" ht="24" customHeight="1" x14ac:dyDescent="0.25">
      <c r="A343" s="36" t="s">
        <v>679</v>
      </c>
      <c r="B343" s="51" t="s">
        <v>680</v>
      </c>
      <c r="C343" s="38">
        <f>ROUND([1]Ins_Aziende!C343,2)</f>
        <v>55942</v>
      </c>
      <c r="D343" s="2">
        <v>1</v>
      </c>
      <c r="E343" s="11">
        <f t="shared" si="13"/>
        <v>0</v>
      </c>
      <c r="F343" s="12"/>
    </row>
    <row r="344" spans="1:6" s="48" customFormat="1" ht="24" customHeight="1" x14ac:dyDescent="0.25">
      <c r="A344" s="8" t="s">
        <v>681</v>
      </c>
      <c r="B344" s="18" t="s">
        <v>682</v>
      </c>
      <c r="C344" s="14">
        <f>ROUND(+C345+C346,2)</f>
        <v>28794.35</v>
      </c>
      <c r="D344" s="11">
        <v>0</v>
      </c>
      <c r="E344" s="11">
        <f t="shared" si="13"/>
        <v>0</v>
      </c>
      <c r="F344" s="12"/>
    </row>
    <row r="345" spans="1:6" ht="24" customHeight="1" x14ac:dyDescent="0.25">
      <c r="A345" s="36" t="s">
        <v>683</v>
      </c>
      <c r="B345" s="37" t="s">
        <v>684</v>
      </c>
      <c r="C345" s="38">
        <f>ROUND([1]Ins_Aziende!C345,2)</f>
        <v>10031.35</v>
      </c>
      <c r="D345" s="2">
        <v>1</v>
      </c>
      <c r="E345" s="11">
        <f t="shared" si="13"/>
        <v>0</v>
      </c>
      <c r="F345" s="12"/>
    </row>
    <row r="346" spans="1:6" ht="24" customHeight="1" x14ac:dyDescent="0.25">
      <c r="A346" s="36" t="s">
        <v>685</v>
      </c>
      <c r="B346" s="37" t="s">
        <v>686</v>
      </c>
      <c r="C346" s="38">
        <f>ROUND([1]Ins_Aziende!C346,2)</f>
        <v>18763</v>
      </c>
      <c r="D346" s="2">
        <v>1</v>
      </c>
      <c r="E346" s="11">
        <f t="shared" si="13"/>
        <v>0</v>
      </c>
      <c r="F346" s="12"/>
    </row>
    <row r="347" spans="1:6" ht="24" customHeight="1" x14ac:dyDescent="0.25">
      <c r="A347" s="36" t="s">
        <v>687</v>
      </c>
      <c r="B347" s="51" t="s">
        <v>688</v>
      </c>
      <c r="C347" s="38">
        <f>ROUND([1]Ins_Aziende!C347,2)</f>
        <v>0</v>
      </c>
      <c r="D347" s="2">
        <v>1</v>
      </c>
      <c r="E347" s="11">
        <f t="shared" si="13"/>
        <v>0</v>
      </c>
      <c r="F347" s="12"/>
    </row>
    <row r="348" spans="1:6" ht="24" customHeight="1" x14ac:dyDescent="0.25">
      <c r="A348" s="36" t="s">
        <v>689</v>
      </c>
      <c r="B348" s="51" t="s">
        <v>690</v>
      </c>
      <c r="C348" s="38">
        <f>ROUND([1]Ins_Aziende!C348,2)</f>
        <v>0</v>
      </c>
      <c r="D348" s="2">
        <v>1</v>
      </c>
      <c r="E348" s="11">
        <f t="shared" si="13"/>
        <v>0</v>
      </c>
      <c r="F348" s="12"/>
    </row>
    <row r="349" spans="1:6" ht="24" customHeight="1" x14ac:dyDescent="0.25">
      <c r="A349" s="36" t="s">
        <v>691</v>
      </c>
      <c r="B349" s="51" t="s">
        <v>692</v>
      </c>
      <c r="C349" s="38">
        <f>ROUND([1]Ins_Aziende!C349,2)</f>
        <v>95647.1</v>
      </c>
      <c r="D349" s="2">
        <v>1</v>
      </c>
      <c r="E349" s="11">
        <f t="shared" si="13"/>
        <v>0</v>
      </c>
      <c r="F349" s="12"/>
    </row>
    <row r="350" spans="1:6" ht="24" customHeight="1" x14ac:dyDescent="0.25">
      <c r="A350" s="36" t="s">
        <v>693</v>
      </c>
      <c r="B350" s="51" t="s">
        <v>694</v>
      </c>
      <c r="C350" s="38">
        <f>ROUND([1]Ins_Aziende!C350,2)</f>
        <v>0</v>
      </c>
      <c r="D350" s="2">
        <v>1</v>
      </c>
      <c r="E350" s="11">
        <f t="shared" si="13"/>
        <v>0</v>
      </c>
      <c r="F350" s="12"/>
    </row>
    <row r="351" spans="1:6" ht="24" customHeight="1" x14ac:dyDescent="0.25">
      <c r="A351" s="36" t="s">
        <v>695</v>
      </c>
      <c r="B351" s="51" t="s">
        <v>696</v>
      </c>
      <c r="C351" s="38">
        <f>ROUND([1]Ins_Aziende!C351,2)</f>
        <v>0</v>
      </c>
      <c r="D351" s="2">
        <v>1</v>
      </c>
      <c r="E351" s="11">
        <f t="shared" si="13"/>
        <v>0</v>
      </c>
      <c r="F351" s="12"/>
    </row>
    <row r="352" spans="1:6" ht="24" customHeight="1" x14ac:dyDescent="0.25">
      <c r="A352" s="36" t="s">
        <v>697</v>
      </c>
      <c r="B352" s="51" t="s">
        <v>698</v>
      </c>
      <c r="C352" s="38">
        <f>ROUND([1]Ins_Aziende!C352,2)</f>
        <v>0</v>
      </c>
      <c r="D352" s="2">
        <v>1</v>
      </c>
      <c r="E352" s="11">
        <f t="shared" si="13"/>
        <v>0</v>
      </c>
      <c r="F352" s="12"/>
    </row>
    <row r="353" spans="1:6" ht="24" customHeight="1" x14ac:dyDescent="0.25">
      <c r="A353" s="36" t="s">
        <v>699</v>
      </c>
      <c r="B353" s="51" t="s">
        <v>700</v>
      </c>
      <c r="C353" s="38">
        <f>ROUND([1]Ins_Aziende!C353,2)</f>
        <v>0</v>
      </c>
      <c r="D353" s="2">
        <v>1</v>
      </c>
      <c r="E353" s="11">
        <f t="shared" si="13"/>
        <v>0</v>
      </c>
      <c r="F353" s="12"/>
    </row>
    <row r="354" spans="1:6" ht="24" customHeight="1" x14ac:dyDescent="0.25">
      <c r="A354" s="8" t="s">
        <v>701</v>
      </c>
      <c r="B354" s="18" t="s">
        <v>702</v>
      </c>
      <c r="C354" s="14">
        <f>ROUND(+C355+C356,2)</f>
        <v>17429</v>
      </c>
      <c r="D354" s="11">
        <v>0</v>
      </c>
      <c r="E354" s="11">
        <f t="shared" si="13"/>
        <v>0</v>
      </c>
      <c r="F354" s="12"/>
    </row>
    <row r="355" spans="1:6" ht="24" customHeight="1" x14ac:dyDescent="0.25">
      <c r="A355" s="36" t="s">
        <v>703</v>
      </c>
      <c r="B355" s="37" t="s">
        <v>704</v>
      </c>
      <c r="C355" s="38">
        <f>ROUND([1]Ins_Aziende!C355,2)</f>
        <v>0</v>
      </c>
      <c r="D355" s="2">
        <v>1</v>
      </c>
      <c r="E355" s="11">
        <f t="shared" si="13"/>
        <v>0</v>
      </c>
      <c r="F355" s="12"/>
    </row>
    <row r="356" spans="1:6" ht="24" customHeight="1" x14ac:dyDescent="0.25">
      <c r="A356" s="36" t="s">
        <v>705</v>
      </c>
      <c r="B356" s="37" t="s">
        <v>706</v>
      </c>
      <c r="C356" s="38">
        <f>ROUND([1]Ins_Aziende!C356,2)</f>
        <v>17429</v>
      </c>
      <c r="D356" s="2">
        <v>1</v>
      </c>
      <c r="E356" s="11">
        <f t="shared" si="13"/>
        <v>0</v>
      </c>
      <c r="F356" s="12"/>
    </row>
    <row r="357" spans="1:6" ht="24" customHeight="1" x14ac:dyDescent="0.25">
      <c r="A357" s="8" t="s">
        <v>707</v>
      </c>
      <c r="B357" s="18" t="s">
        <v>708</v>
      </c>
      <c r="C357" s="14">
        <f>ROUND(+C358+C359+C360,2)</f>
        <v>228500</v>
      </c>
      <c r="D357" s="11">
        <v>0</v>
      </c>
      <c r="E357" s="11">
        <f t="shared" si="13"/>
        <v>0</v>
      </c>
      <c r="F357" s="12"/>
    </row>
    <row r="358" spans="1:6" ht="24" customHeight="1" x14ac:dyDescent="0.25">
      <c r="A358" s="60" t="s">
        <v>709</v>
      </c>
      <c r="B358" s="64" t="s">
        <v>710</v>
      </c>
      <c r="C358" s="62">
        <f>ROUND(VLOOKUP(A358,PosteR,3,0),2)</f>
        <v>0</v>
      </c>
      <c r="D358" s="2">
        <v>1</v>
      </c>
      <c r="E358" s="11">
        <f t="shared" si="13"/>
        <v>0</v>
      </c>
      <c r="F358" s="12"/>
    </row>
    <row r="359" spans="1:6" ht="24" customHeight="1" x14ac:dyDescent="0.25">
      <c r="A359" s="36" t="s">
        <v>711</v>
      </c>
      <c r="B359" s="37" t="s">
        <v>712</v>
      </c>
      <c r="C359" s="38">
        <f>ROUND([1]Ins_Aziende!C359,2)</f>
        <v>0</v>
      </c>
      <c r="D359" s="2">
        <v>1</v>
      </c>
      <c r="E359" s="11">
        <f t="shared" si="13"/>
        <v>0</v>
      </c>
      <c r="F359" s="12"/>
    </row>
    <row r="360" spans="1:6" ht="24" customHeight="1" x14ac:dyDescent="0.25">
      <c r="A360" s="8" t="s">
        <v>713</v>
      </c>
      <c r="B360" s="66" t="s">
        <v>714</v>
      </c>
      <c r="C360" s="14">
        <f>ROUND(C361+C362,2)</f>
        <v>228500</v>
      </c>
      <c r="D360" s="11">
        <v>0</v>
      </c>
      <c r="E360" s="11">
        <f t="shared" si="13"/>
        <v>0</v>
      </c>
      <c r="F360" s="12"/>
    </row>
    <row r="361" spans="1:6" ht="24" customHeight="1" x14ac:dyDescent="0.25">
      <c r="A361" s="36" t="s">
        <v>715</v>
      </c>
      <c r="B361" s="67" t="s">
        <v>716</v>
      </c>
      <c r="C361" s="38">
        <f>ROUND([1]Ins_Aziende!C361,2)</f>
        <v>0</v>
      </c>
      <c r="D361" s="2">
        <v>1</v>
      </c>
      <c r="E361" s="11">
        <f t="shared" si="13"/>
        <v>0</v>
      </c>
      <c r="F361" s="12"/>
    </row>
    <row r="362" spans="1:6" ht="24" customHeight="1" x14ac:dyDescent="0.25">
      <c r="A362" s="36" t="s">
        <v>717</v>
      </c>
      <c r="B362" s="67" t="s">
        <v>718</v>
      </c>
      <c r="C362" s="38">
        <f>ROUND([1]Ins_Aziende!C362,2)</f>
        <v>228500</v>
      </c>
      <c r="D362" s="2">
        <v>1</v>
      </c>
      <c r="E362" s="11">
        <f t="shared" si="13"/>
        <v>0</v>
      </c>
      <c r="F362" s="12"/>
    </row>
    <row r="363" spans="1:6" ht="24" customHeight="1" x14ac:dyDescent="0.25">
      <c r="A363" s="8" t="s">
        <v>719</v>
      </c>
      <c r="B363" s="17" t="s">
        <v>720</v>
      </c>
      <c r="C363" s="14">
        <f>ROUND(+C364+C365+C366+C373,2)</f>
        <v>30449.01</v>
      </c>
      <c r="D363" s="11">
        <v>0</v>
      </c>
      <c r="E363" s="11">
        <f t="shared" si="13"/>
        <v>0</v>
      </c>
      <c r="F363" s="12"/>
    </row>
    <row r="364" spans="1:6" ht="24" customHeight="1" x14ac:dyDescent="0.25">
      <c r="A364" s="60" t="s">
        <v>721</v>
      </c>
      <c r="B364" s="61" t="s">
        <v>722</v>
      </c>
      <c r="C364" s="62">
        <f>ROUND(VLOOKUP(A364,PosteR,3,0),2)</f>
        <v>0</v>
      </c>
      <c r="D364" s="2">
        <v>1</v>
      </c>
      <c r="E364" s="11">
        <f t="shared" si="13"/>
        <v>0</v>
      </c>
      <c r="F364" s="12"/>
    </row>
    <row r="365" spans="1:6" ht="24" customHeight="1" x14ac:dyDescent="0.25">
      <c r="A365" s="36" t="s">
        <v>723</v>
      </c>
      <c r="B365" s="51" t="s">
        <v>724</v>
      </c>
      <c r="C365" s="38">
        <f>ROUND([1]Ins_Aziende!C365,2)</f>
        <v>0</v>
      </c>
      <c r="D365" s="2">
        <v>1</v>
      </c>
      <c r="E365" s="11">
        <f t="shared" si="13"/>
        <v>0</v>
      </c>
      <c r="F365" s="12"/>
    </row>
    <row r="366" spans="1:6" ht="24" customHeight="1" x14ac:dyDescent="0.25">
      <c r="A366" s="8" t="s">
        <v>725</v>
      </c>
      <c r="B366" s="18" t="s">
        <v>726</v>
      </c>
      <c r="C366" s="14">
        <f>ROUND(SUM(C367:C372),2)</f>
        <v>0</v>
      </c>
      <c r="D366" s="11">
        <v>0</v>
      </c>
      <c r="E366" s="11">
        <f t="shared" si="13"/>
        <v>0</v>
      </c>
      <c r="F366" s="12"/>
    </row>
    <row r="367" spans="1:6" ht="24" customHeight="1" x14ac:dyDescent="0.25">
      <c r="A367" s="36" t="s">
        <v>727</v>
      </c>
      <c r="B367" s="37" t="s">
        <v>728</v>
      </c>
      <c r="C367" s="38">
        <f>ROUND([1]Ins_Aziende!C367,2)</f>
        <v>0</v>
      </c>
      <c r="D367" s="2">
        <v>1</v>
      </c>
      <c r="E367" s="11">
        <f t="shared" si="13"/>
        <v>0</v>
      </c>
      <c r="F367" s="12"/>
    </row>
    <row r="368" spans="1:6" ht="24" customHeight="1" x14ac:dyDescent="0.25">
      <c r="A368" s="36" t="s">
        <v>729</v>
      </c>
      <c r="B368" s="37" t="s">
        <v>730</v>
      </c>
      <c r="C368" s="38">
        <f>ROUND([1]Ins_Aziende!C368,2)</f>
        <v>0</v>
      </c>
      <c r="D368" s="2">
        <v>1</v>
      </c>
      <c r="E368" s="11">
        <f t="shared" si="13"/>
        <v>0</v>
      </c>
      <c r="F368" s="12"/>
    </row>
    <row r="369" spans="1:6" ht="24" customHeight="1" x14ac:dyDescent="0.25">
      <c r="A369" s="36" t="s">
        <v>731</v>
      </c>
      <c r="B369" s="37" t="s">
        <v>732</v>
      </c>
      <c r="C369" s="38">
        <f>ROUND([1]Ins_Aziende!C369,2)</f>
        <v>0</v>
      </c>
      <c r="D369" s="2">
        <v>1</v>
      </c>
      <c r="E369" s="11">
        <f t="shared" si="13"/>
        <v>0</v>
      </c>
      <c r="F369" s="12"/>
    </row>
    <row r="370" spans="1:6" ht="24" customHeight="1" x14ac:dyDescent="0.25">
      <c r="A370" s="36" t="s">
        <v>733</v>
      </c>
      <c r="B370" s="37" t="s">
        <v>734</v>
      </c>
      <c r="C370" s="38">
        <f>ROUND([1]Ins_Aziende!C370,2)</f>
        <v>0</v>
      </c>
      <c r="D370" s="2">
        <v>1</v>
      </c>
      <c r="E370" s="11">
        <f t="shared" si="13"/>
        <v>0</v>
      </c>
      <c r="F370" s="12"/>
    </row>
    <row r="371" spans="1:6" ht="24" customHeight="1" x14ac:dyDescent="0.25">
      <c r="A371" s="36" t="s">
        <v>735</v>
      </c>
      <c r="B371" s="37" t="s">
        <v>736</v>
      </c>
      <c r="C371" s="38">
        <f>ROUND([1]Ins_Aziende!C371,2)</f>
        <v>0</v>
      </c>
      <c r="D371" s="2">
        <v>1</v>
      </c>
      <c r="E371" s="11">
        <f t="shared" si="13"/>
        <v>0</v>
      </c>
      <c r="F371" s="12"/>
    </row>
    <row r="372" spans="1:6" ht="24" customHeight="1" x14ac:dyDescent="0.25">
      <c r="A372" s="22" t="s">
        <v>737</v>
      </c>
      <c r="B372" s="59" t="s">
        <v>738</v>
      </c>
      <c r="C372" s="24">
        <v>0</v>
      </c>
      <c r="D372" s="11">
        <v>0</v>
      </c>
      <c r="F372" s="12"/>
    </row>
    <row r="373" spans="1:6" ht="24" customHeight="1" x14ac:dyDescent="0.25">
      <c r="A373" s="8" t="s">
        <v>739</v>
      </c>
      <c r="B373" s="18" t="s">
        <v>740</v>
      </c>
      <c r="C373" s="14">
        <f>ROUND(SUM(C374:C376),2)</f>
        <v>30449.01</v>
      </c>
      <c r="D373" s="11">
        <v>0</v>
      </c>
      <c r="E373" s="11">
        <f>IF(C373&lt;0,1,0)</f>
        <v>0</v>
      </c>
      <c r="F373" s="12"/>
    </row>
    <row r="374" spans="1:6" ht="24" customHeight="1" x14ac:dyDescent="0.25">
      <c r="A374" s="60" t="s">
        <v>741</v>
      </c>
      <c r="B374" s="64" t="s">
        <v>742</v>
      </c>
      <c r="C374" s="62">
        <f>ROUND(VLOOKUP(A374,PosteR,3,0),2)</f>
        <v>0</v>
      </c>
      <c r="D374" s="2">
        <v>1</v>
      </c>
      <c r="E374" s="11">
        <f>IF(C374&lt;0,1,0)</f>
        <v>0</v>
      </c>
      <c r="F374" s="12"/>
    </row>
    <row r="375" spans="1:6" ht="24" customHeight="1" x14ac:dyDescent="0.25">
      <c r="A375" s="36" t="s">
        <v>743</v>
      </c>
      <c r="B375" s="37" t="s">
        <v>744</v>
      </c>
      <c r="C375" s="38">
        <f>ROUND([1]Ins_Aziende!C375,2)</f>
        <v>30449.01</v>
      </c>
      <c r="D375" s="2">
        <v>1</v>
      </c>
      <c r="E375" s="11">
        <f t="shared" ref="E375:E438" si="14">IF(C375&lt;0,1,0)</f>
        <v>0</v>
      </c>
      <c r="F375" s="12"/>
    </row>
    <row r="376" spans="1:6" ht="24" customHeight="1" x14ac:dyDescent="0.25">
      <c r="A376" s="36" t="s">
        <v>745</v>
      </c>
      <c r="B376" s="37" t="s">
        <v>746</v>
      </c>
      <c r="C376" s="38">
        <f>ROUND([1]Ins_Aziende!C376,2)</f>
        <v>0</v>
      </c>
      <c r="D376" s="2">
        <v>1</v>
      </c>
      <c r="E376" s="11">
        <f t="shared" si="14"/>
        <v>0</v>
      </c>
      <c r="F376" s="12"/>
    </row>
    <row r="377" spans="1:6" ht="24" customHeight="1" x14ac:dyDescent="0.25">
      <c r="A377" s="8" t="s">
        <v>747</v>
      </c>
      <c r="B377" s="17" t="s">
        <v>748</v>
      </c>
      <c r="C377" s="14">
        <f>ROUND(+C378+C379,2)</f>
        <v>13000</v>
      </c>
      <c r="D377" s="11">
        <v>0</v>
      </c>
      <c r="E377" s="11">
        <f t="shared" si="14"/>
        <v>0</v>
      </c>
      <c r="F377" s="12"/>
    </row>
    <row r="378" spans="1:6" ht="24" customHeight="1" x14ac:dyDescent="0.25">
      <c r="A378" s="36" t="s">
        <v>749</v>
      </c>
      <c r="B378" s="51" t="s">
        <v>750</v>
      </c>
      <c r="C378" s="38">
        <f>ROUND([1]Ins_Aziende!C378,2)</f>
        <v>0</v>
      </c>
      <c r="D378" s="2">
        <v>1</v>
      </c>
      <c r="E378" s="11">
        <f t="shared" si="14"/>
        <v>0</v>
      </c>
      <c r="F378" s="12"/>
    </row>
    <row r="379" spans="1:6" ht="24" customHeight="1" x14ac:dyDescent="0.25">
      <c r="A379" s="36" t="s">
        <v>751</v>
      </c>
      <c r="B379" s="51" t="s">
        <v>752</v>
      </c>
      <c r="C379" s="38">
        <f>ROUND([1]Ins_Aziende!C379,2)</f>
        <v>13000</v>
      </c>
      <c r="D379" s="2">
        <v>1</v>
      </c>
      <c r="E379" s="11">
        <f t="shared" si="14"/>
        <v>0</v>
      </c>
      <c r="F379" s="12"/>
    </row>
    <row r="380" spans="1:6" ht="24" customHeight="1" x14ac:dyDescent="0.25">
      <c r="A380" s="8" t="s">
        <v>753</v>
      </c>
      <c r="B380" s="9" t="s">
        <v>754</v>
      </c>
      <c r="C380" s="14">
        <f>ROUND(SUM(C381:C387),2)</f>
        <v>0</v>
      </c>
      <c r="D380" s="11">
        <v>0</v>
      </c>
      <c r="E380" s="11">
        <f t="shared" si="14"/>
        <v>0</v>
      </c>
      <c r="F380" s="12"/>
    </row>
    <row r="381" spans="1:6" ht="24" customHeight="1" x14ac:dyDescent="0.25">
      <c r="A381" s="36" t="s">
        <v>755</v>
      </c>
      <c r="B381" s="47" t="s">
        <v>756</v>
      </c>
      <c r="C381" s="38">
        <f>ROUND([1]Ins_Aziende!C381,2)</f>
        <v>0</v>
      </c>
      <c r="D381" s="2">
        <v>1</v>
      </c>
      <c r="E381" s="11">
        <f t="shared" si="14"/>
        <v>0</v>
      </c>
      <c r="F381" s="12"/>
    </row>
    <row r="382" spans="1:6" ht="24" customHeight="1" x14ac:dyDescent="0.25">
      <c r="A382" s="36" t="s">
        <v>757</v>
      </c>
      <c r="B382" s="47" t="s">
        <v>758</v>
      </c>
      <c r="C382" s="38">
        <f>ROUND([1]Ins_Aziende!C382,2)</f>
        <v>0</v>
      </c>
      <c r="D382" s="2">
        <v>1</v>
      </c>
      <c r="E382" s="11">
        <f t="shared" si="14"/>
        <v>0</v>
      </c>
      <c r="F382" s="12"/>
    </row>
    <row r="383" spans="1:6" ht="24" customHeight="1" x14ac:dyDescent="0.25">
      <c r="A383" s="36" t="s">
        <v>759</v>
      </c>
      <c r="B383" s="47" t="s">
        <v>760</v>
      </c>
      <c r="C383" s="38">
        <f>ROUND([1]Ins_Aziende!C383,2)</f>
        <v>0</v>
      </c>
      <c r="D383" s="2">
        <v>1</v>
      </c>
      <c r="E383" s="11">
        <f t="shared" si="14"/>
        <v>0</v>
      </c>
      <c r="F383" s="12"/>
    </row>
    <row r="384" spans="1:6" ht="24" customHeight="1" x14ac:dyDescent="0.25">
      <c r="A384" s="36" t="s">
        <v>761</v>
      </c>
      <c r="B384" s="47" t="s">
        <v>762</v>
      </c>
      <c r="C384" s="38">
        <f>ROUND([1]Ins_Aziende!C384,2)</f>
        <v>0</v>
      </c>
      <c r="D384" s="2">
        <v>1</v>
      </c>
      <c r="E384" s="11">
        <f t="shared" si="14"/>
        <v>0</v>
      </c>
      <c r="F384" s="12"/>
    </row>
    <row r="385" spans="1:6" ht="24" customHeight="1" x14ac:dyDescent="0.25">
      <c r="A385" s="36" t="s">
        <v>763</v>
      </c>
      <c r="B385" s="47" t="s">
        <v>764</v>
      </c>
      <c r="C385" s="38">
        <f>ROUND([1]Ins_Aziende!C385,2)</f>
        <v>0</v>
      </c>
      <c r="D385" s="2">
        <v>1</v>
      </c>
      <c r="E385" s="11">
        <f t="shared" si="14"/>
        <v>0</v>
      </c>
      <c r="F385" s="12"/>
    </row>
    <row r="386" spans="1:6" ht="24" customHeight="1" x14ac:dyDescent="0.25">
      <c r="A386" s="36" t="s">
        <v>765</v>
      </c>
      <c r="B386" s="47" t="s">
        <v>766</v>
      </c>
      <c r="C386" s="38">
        <f>ROUND([1]Ins_Aziende!C386,2)</f>
        <v>0</v>
      </c>
      <c r="D386" s="2">
        <v>1</v>
      </c>
      <c r="E386" s="11">
        <f t="shared" si="14"/>
        <v>0</v>
      </c>
      <c r="F386" s="12"/>
    </row>
    <row r="387" spans="1:6" ht="24" customHeight="1" x14ac:dyDescent="0.25">
      <c r="A387" s="60" t="s">
        <v>767</v>
      </c>
      <c r="B387" s="69" t="s">
        <v>768</v>
      </c>
      <c r="C387" s="62">
        <f>ROUND(VLOOKUP(A387,PosteR,3,0),2)</f>
        <v>0</v>
      </c>
      <c r="D387" s="2">
        <v>1</v>
      </c>
      <c r="E387" s="11">
        <f t="shared" si="14"/>
        <v>0</v>
      </c>
      <c r="F387" s="12"/>
    </row>
    <row r="388" spans="1:6" ht="24" customHeight="1" x14ac:dyDescent="0.25">
      <c r="A388" s="8" t="s">
        <v>769</v>
      </c>
      <c r="B388" s="9" t="s">
        <v>770</v>
      </c>
      <c r="C388" s="14">
        <f>ROUND(+C389+C390+C393+C396+C397,2)</f>
        <v>4078</v>
      </c>
      <c r="D388" s="11">
        <v>0</v>
      </c>
      <c r="E388" s="11">
        <f t="shared" si="14"/>
        <v>0</v>
      </c>
      <c r="F388" s="12"/>
    </row>
    <row r="389" spans="1:6" ht="24" customHeight="1" x14ac:dyDescent="0.25">
      <c r="A389" s="43" t="s">
        <v>771</v>
      </c>
      <c r="B389" s="44" t="s">
        <v>772</v>
      </c>
      <c r="C389" s="45">
        <f>ROUND([1]Ins_Aziende!C389,2)</f>
        <v>0</v>
      </c>
      <c r="D389" s="2">
        <v>1</v>
      </c>
      <c r="E389" s="11">
        <f t="shared" si="14"/>
        <v>0</v>
      </c>
      <c r="F389" s="12"/>
    </row>
    <row r="390" spans="1:6" ht="24" customHeight="1" x14ac:dyDescent="0.25">
      <c r="A390" s="8" t="s">
        <v>773</v>
      </c>
      <c r="B390" s="16" t="s">
        <v>774</v>
      </c>
      <c r="C390" s="14">
        <f>ROUND(+C391+C392,2)</f>
        <v>4078</v>
      </c>
      <c r="D390" s="11">
        <v>0</v>
      </c>
      <c r="E390" s="11">
        <f t="shared" si="14"/>
        <v>0</v>
      </c>
      <c r="F390" s="12"/>
    </row>
    <row r="391" spans="1:6" ht="24" customHeight="1" x14ac:dyDescent="0.25">
      <c r="A391" s="36" t="s">
        <v>775</v>
      </c>
      <c r="B391" s="42" t="s">
        <v>776</v>
      </c>
      <c r="C391" s="38">
        <f>ROUND([1]Ins_Aziende!C391,2)</f>
        <v>0</v>
      </c>
      <c r="D391" s="2">
        <v>1</v>
      </c>
      <c r="E391" s="11">
        <f t="shared" si="14"/>
        <v>0</v>
      </c>
      <c r="F391" s="12"/>
    </row>
    <row r="392" spans="1:6" ht="24" customHeight="1" x14ac:dyDescent="0.25">
      <c r="A392" s="36" t="s">
        <v>777</v>
      </c>
      <c r="B392" s="42" t="s">
        <v>778</v>
      </c>
      <c r="C392" s="38">
        <f>ROUND([1]Ins_Aziende!C392,2)</f>
        <v>4078</v>
      </c>
      <c r="D392" s="2">
        <v>1</v>
      </c>
      <c r="E392" s="11">
        <f t="shared" si="14"/>
        <v>0</v>
      </c>
      <c r="F392" s="12"/>
    </row>
    <row r="393" spans="1:6" ht="24" customHeight="1" x14ac:dyDescent="0.25">
      <c r="A393" s="8" t="s">
        <v>779</v>
      </c>
      <c r="B393" s="16" t="s">
        <v>780</v>
      </c>
      <c r="C393" s="14">
        <f>ROUND(+C394+C395,2)</f>
        <v>0</v>
      </c>
      <c r="D393" s="11">
        <v>0</v>
      </c>
      <c r="E393" s="11">
        <f t="shared" si="14"/>
        <v>0</v>
      </c>
      <c r="F393" s="12"/>
    </row>
    <row r="394" spans="1:6" ht="24" customHeight="1" x14ac:dyDescent="0.25">
      <c r="A394" s="36" t="s">
        <v>781</v>
      </c>
      <c r="B394" s="42" t="s">
        <v>782</v>
      </c>
      <c r="C394" s="38">
        <f>ROUND([1]Ins_Aziende!C394,2)</f>
        <v>0</v>
      </c>
      <c r="D394" s="2">
        <v>1</v>
      </c>
      <c r="E394" s="11">
        <f t="shared" si="14"/>
        <v>0</v>
      </c>
      <c r="F394" s="12"/>
    </row>
    <row r="395" spans="1:6" ht="24" customHeight="1" x14ac:dyDescent="0.25">
      <c r="A395" s="36" t="s">
        <v>783</v>
      </c>
      <c r="B395" s="42" t="s">
        <v>784</v>
      </c>
      <c r="C395" s="38">
        <f>ROUND([1]Ins_Aziende!C395,2)</f>
        <v>0</v>
      </c>
      <c r="D395" s="2">
        <v>1</v>
      </c>
      <c r="E395" s="11">
        <f t="shared" si="14"/>
        <v>0</v>
      </c>
      <c r="F395" s="12"/>
    </row>
    <row r="396" spans="1:6" ht="24" customHeight="1" x14ac:dyDescent="0.25">
      <c r="A396" s="43" t="s">
        <v>785</v>
      </c>
      <c r="B396" s="44" t="s">
        <v>786</v>
      </c>
      <c r="C396" s="45">
        <f>ROUND([1]Ins_Aziende!C396,2)</f>
        <v>0</v>
      </c>
      <c r="D396" s="2">
        <v>1</v>
      </c>
      <c r="E396" s="11">
        <f t="shared" si="14"/>
        <v>0</v>
      </c>
      <c r="F396" s="12"/>
    </row>
    <row r="397" spans="1:6" ht="24" customHeight="1" x14ac:dyDescent="0.25">
      <c r="A397" s="70" t="s">
        <v>787</v>
      </c>
      <c r="B397" s="71" t="s">
        <v>788</v>
      </c>
      <c r="C397" s="62">
        <f>ROUND(VLOOKUP(A397,PosteR,3,0),2)</f>
        <v>0</v>
      </c>
      <c r="D397" s="2">
        <v>1</v>
      </c>
      <c r="E397" s="11">
        <f t="shared" si="14"/>
        <v>0</v>
      </c>
      <c r="F397" s="12"/>
    </row>
    <row r="398" spans="1:6" ht="24" customHeight="1" x14ac:dyDescent="0.25">
      <c r="A398" s="72" t="s">
        <v>789</v>
      </c>
      <c r="B398" s="73" t="s">
        <v>790</v>
      </c>
      <c r="C398" s="14">
        <f>ROUND(+C399+C413+C422+C431,2)</f>
        <v>5780591.5099999998</v>
      </c>
      <c r="D398" s="11">
        <v>0</v>
      </c>
      <c r="E398" s="11">
        <f t="shared" si="14"/>
        <v>0</v>
      </c>
      <c r="F398" s="12"/>
    </row>
    <row r="399" spans="1:6" ht="24" customHeight="1" x14ac:dyDescent="0.25">
      <c r="A399" s="8" t="s">
        <v>791</v>
      </c>
      <c r="B399" s="9" t="s">
        <v>792</v>
      </c>
      <c r="C399" s="14">
        <f>ROUND(+C400+C409,2)</f>
        <v>1385523.45</v>
      </c>
      <c r="D399" s="11">
        <v>0</v>
      </c>
      <c r="E399" s="11">
        <f t="shared" si="14"/>
        <v>0</v>
      </c>
      <c r="F399" s="12"/>
    </row>
    <row r="400" spans="1:6" ht="24" customHeight="1" x14ac:dyDescent="0.25">
      <c r="A400" s="8" t="s">
        <v>793</v>
      </c>
      <c r="B400" s="16" t="s">
        <v>794</v>
      </c>
      <c r="C400" s="14">
        <f>ROUND(+C401+C405,2)</f>
        <v>348416.43</v>
      </c>
      <c r="D400" s="11">
        <v>0</v>
      </c>
      <c r="E400" s="11">
        <f t="shared" si="14"/>
        <v>0</v>
      </c>
      <c r="F400" s="12"/>
    </row>
    <row r="401" spans="1:6" ht="24" customHeight="1" x14ac:dyDescent="0.25">
      <c r="A401" s="8" t="s">
        <v>795</v>
      </c>
      <c r="B401" s="17" t="s">
        <v>796</v>
      </c>
      <c r="C401" s="14">
        <f>ROUND(SUM(C402:C404),2)</f>
        <v>0</v>
      </c>
      <c r="D401" s="11">
        <v>0</v>
      </c>
      <c r="E401" s="11">
        <f t="shared" si="14"/>
        <v>0</v>
      </c>
      <c r="F401" s="12"/>
    </row>
    <row r="402" spans="1:6" ht="24" customHeight="1" x14ac:dyDescent="0.25">
      <c r="A402" s="36" t="s">
        <v>797</v>
      </c>
      <c r="B402" s="51" t="s">
        <v>798</v>
      </c>
      <c r="C402" s="38">
        <f>ROUND([1]Ins_Aziende!C402,2)</f>
        <v>0</v>
      </c>
      <c r="D402" s="2">
        <v>1</v>
      </c>
      <c r="E402" s="11">
        <f t="shared" si="14"/>
        <v>0</v>
      </c>
      <c r="F402" s="12"/>
    </row>
    <row r="403" spans="1:6" ht="24" customHeight="1" x14ac:dyDescent="0.25">
      <c r="A403" s="36" t="s">
        <v>799</v>
      </c>
      <c r="B403" s="51" t="s">
        <v>800</v>
      </c>
      <c r="C403" s="38">
        <f>ROUND([1]Ins_Aziende!C403,2)</f>
        <v>0</v>
      </c>
      <c r="D403" s="2">
        <v>1</v>
      </c>
      <c r="E403" s="11">
        <f t="shared" si="14"/>
        <v>0</v>
      </c>
      <c r="F403" s="12"/>
    </row>
    <row r="404" spans="1:6" ht="24" customHeight="1" x14ac:dyDescent="0.25">
      <c r="A404" s="36" t="s">
        <v>801</v>
      </c>
      <c r="B404" s="51" t="s">
        <v>802</v>
      </c>
      <c r="C404" s="38">
        <f>ROUND([1]Ins_Aziende!C404,2)</f>
        <v>0</v>
      </c>
      <c r="D404" s="2">
        <v>1</v>
      </c>
      <c r="E404" s="11">
        <f t="shared" si="14"/>
        <v>0</v>
      </c>
      <c r="F404" s="12"/>
    </row>
    <row r="405" spans="1:6" ht="24" customHeight="1" x14ac:dyDescent="0.25">
      <c r="A405" s="8" t="s">
        <v>803</v>
      </c>
      <c r="B405" s="17" t="s">
        <v>804</v>
      </c>
      <c r="C405" s="14">
        <f>ROUND(SUM(C406:C408),2)</f>
        <v>348416.43</v>
      </c>
      <c r="D405" s="11">
        <v>0</v>
      </c>
      <c r="E405" s="11">
        <f t="shared" si="14"/>
        <v>0</v>
      </c>
      <c r="F405" s="12"/>
    </row>
    <row r="406" spans="1:6" ht="24" customHeight="1" x14ac:dyDescent="0.25">
      <c r="A406" s="36" t="s">
        <v>805</v>
      </c>
      <c r="B406" s="51" t="s">
        <v>806</v>
      </c>
      <c r="C406" s="38">
        <f>ROUND([1]Ins_Aziende!C406,2)</f>
        <v>29877.25</v>
      </c>
      <c r="D406" s="2">
        <v>1</v>
      </c>
      <c r="E406" s="11">
        <f t="shared" si="14"/>
        <v>0</v>
      </c>
      <c r="F406" s="12"/>
    </row>
    <row r="407" spans="1:6" ht="24" customHeight="1" x14ac:dyDescent="0.25">
      <c r="A407" s="36" t="s">
        <v>807</v>
      </c>
      <c r="B407" s="51" t="s">
        <v>808</v>
      </c>
      <c r="C407" s="38">
        <f>ROUND([1]Ins_Aziende!C407,2)</f>
        <v>318539.18</v>
      </c>
      <c r="D407" s="2">
        <v>1</v>
      </c>
      <c r="E407" s="11">
        <f t="shared" si="14"/>
        <v>0</v>
      </c>
      <c r="F407" s="12"/>
    </row>
    <row r="408" spans="1:6" ht="24" customHeight="1" x14ac:dyDescent="0.25">
      <c r="A408" s="36" t="s">
        <v>809</v>
      </c>
      <c r="B408" s="51" t="s">
        <v>810</v>
      </c>
      <c r="C408" s="38">
        <f>ROUND([1]Ins_Aziende!C408,2)</f>
        <v>0</v>
      </c>
      <c r="D408" s="2">
        <v>1</v>
      </c>
      <c r="E408" s="11">
        <f t="shared" si="14"/>
        <v>0</v>
      </c>
      <c r="F408" s="12"/>
    </row>
    <row r="409" spans="1:6" ht="24" customHeight="1" x14ac:dyDescent="0.25">
      <c r="A409" s="8" t="s">
        <v>811</v>
      </c>
      <c r="B409" s="16" t="s">
        <v>812</v>
      </c>
      <c r="C409" s="14">
        <f>ROUND(SUM(C410:C412),2)</f>
        <v>1037107.02</v>
      </c>
      <c r="D409" s="11">
        <v>0</v>
      </c>
      <c r="E409" s="11">
        <f t="shared" si="14"/>
        <v>0</v>
      </c>
      <c r="F409" s="12"/>
    </row>
    <row r="410" spans="1:6" ht="24" customHeight="1" x14ac:dyDescent="0.25">
      <c r="A410" s="36" t="s">
        <v>813</v>
      </c>
      <c r="B410" s="42" t="s">
        <v>814</v>
      </c>
      <c r="C410" s="38">
        <f>ROUND([1]Ins_Aziende!C410,2)</f>
        <v>962673.87</v>
      </c>
      <c r="D410" s="2">
        <v>1</v>
      </c>
      <c r="E410" s="11">
        <f t="shared" si="14"/>
        <v>0</v>
      </c>
      <c r="F410" s="12"/>
    </row>
    <row r="411" spans="1:6" ht="24" customHeight="1" x14ac:dyDescent="0.25">
      <c r="A411" s="36" t="s">
        <v>815</v>
      </c>
      <c r="B411" s="42" t="s">
        <v>816</v>
      </c>
      <c r="C411" s="38">
        <f>ROUND([1]Ins_Aziende!C411,2)</f>
        <v>74433.149999999994</v>
      </c>
      <c r="D411" s="2">
        <v>1</v>
      </c>
      <c r="E411" s="11">
        <f t="shared" si="14"/>
        <v>0</v>
      </c>
      <c r="F411" s="12"/>
    </row>
    <row r="412" spans="1:6" ht="24" customHeight="1" x14ac:dyDescent="0.25">
      <c r="A412" s="36" t="s">
        <v>817</v>
      </c>
      <c r="B412" s="42" t="s">
        <v>818</v>
      </c>
      <c r="C412" s="38">
        <f>ROUND([1]Ins_Aziende!C412,2)</f>
        <v>0</v>
      </c>
      <c r="D412" s="2">
        <v>1</v>
      </c>
      <c r="E412" s="11">
        <f t="shared" si="14"/>
        <v>0</v>
      </c>
      <c r="F412" s="12"/>
    </row>
    <row r="413" spans="1:6" ht="24" customHeight="1" x14ac:dyDescent="0.25">
      <c r="A413" s="8" t="s">
        <v>819</v>
      </c>
      <c r="B413" s="9" t="s">
        <v>820</v>
      </c>
      <c r="C413" s="14">
        <f>ROUND(+C414+C418,2)</f>
        <v>0</v>
      </c>
      <c r="D413" s="11">
        <v>0</v>
      </c>
      <c r="E413" s="11">
        <f t="shared" si="14"/>
        <v>0</v>
      </c>
      <c r="F413" s="12"/>
    </row>
    <row r="414" spans="1:6" ht="24" customHeight="1" x14ac:dyDescent="0.25">
      <c r="A414" s="8" t="s">
        <v>821</v>
      </c>
      <c r="B414" s="16" t="s">
        <v>822</v>
      </c>
      <c r="C414" s="14">
        <f>ROUND(SUM(C415:C417),2)</f>
        <v>0</v>
      </c>
      <c r="D414" s="11">
        <v>0</v>
      </c>
      <c r="E414" s="11">
        <f t="shared" si="14"/>
        <v>0</v>
      </c>
      <c r="F414" s="12"/>
    </row>
    <row r="415" spans="1:6" ht="24" customHeight="1" x14ac:dyDescent="0.25">
      <c r="A415" s="36" t="s">
        <v>823</v>
      </c>
      <c r="B415" s="42" t="s">
        <v>824</v>
      </c>
      <c r="C415" s="38">
        <f>ROUND([1]Ins_Aziende!C415,2)</f>
        <v>0</v>
      </c>
      <c r="D415" s="2">
        <v>1</v>
      </c>
      <c r="E415" s="11">
        <f t="shared" si="14"/>
        <v>0</v>
      </c>
      <c r="F415" s="12"/>
    </row>
    <row r="416" spans="1:6" ht="24" customHeight="1" x14ac:dyDescent="0.25">
      <c r="A416" s="36" t="s">
        <v>825</v>
      </c>
      <c r="B416" s="42" t="s">
        <v>826</v>
      </c>
      <c r="C416" s="38">
        <f>ROUND([1]Ins_Aziende!C416,2)</f>
        <v>0</v>
      </c>
      <c r="D416" s="2">
        <v>1</v>
      </c>
      <c r="E416" s="11">
        <f t="shared" si="14"/>
        <v>0</v>
      </c>
      <c r="F416" s="12"/>
    </row>
    <row r="417" spans="1:6" ht="24" customHeight="1" x14ac:dyDescent="0.25">
      <c r="A417" s="36" t="s">
        <v>827</v>
      </c>
      <c r="B417" s="42" t="s">
        <v>828</v>
      </c>
      <c r="C417" s="38">
        <f>ROUND([1]Ins_Aziende!C417,2)</f>
        <v>0</v>
      </c>
      <c r="D417" s="2">
        <v>1</v>
      </c>
      <c r="E417" s="11">
        <f t="shared" si="14"/>
        <v>0</v>
      </c>
      <c r="F417" s="12"/>
    </row>
    <row r="418" spans="1:6" ht="24" customHeight="1" x14ac:dyDescent="0.25">
      <c r="A418" s="8" t="s">
        <v>829</v>
      </c>
      <c r="B418" s="16" t="s">
        <v>830</v>
      </c>
      <c r="C418" s="14">
        <f>ROUND(SUM(C419:C421),2)</f>
        <v>0</v>
      </c>
      <c r="D418" s="11">
        <v>0</v>
      </c>
      <c r="E418" s="11">
        <f t="shared" si="14"/>
        <v>0</v>
      </c>
      <c r="F418" s="12"/>
    </row>
    <row r="419" spans="1:6" ht="24" customHeight="1" x14ac:dyDescent="0.25">
      <c r="A419" s="36" t="s">
        <v>831</v>
      </c>
      <c r="B419" s="42" t="s">
        <v>832</v>
      </c>
      <c r="C419" s="38">
        <f>ROUND([1]Ins_Aziende!C419,2)</f>
        <v>0</v>
      </c>
      <c r="D419" s="2">
        <v>1</v>
      </c>
      <c r="E419" s="11">
        <f t="shared" si="14"/>
        <v>0</v>
      </c>
      <c r="F419" s="12"/>
    </row>
    <row r="420" spans="1:6" ht="24" customHeight="1" x14ac:dyDescent="0.25">
      <c r="A420" s="36" t="s">
        <v>833</v>
      </c>
      <c r="B420" s="42" t="s">
        <v>834</v>
      </c>
      <c r="C420" s="38">
        <f>ROUND([1]Ins_Aziende!C420,2)</f>
        <v>0</v>
      </c>
      <c r="D420" s="2">
        <v>1</v>
      </c>
      <c r="E420" s="11">
        <f t="shared" si="14"/>
        <v>0</v>
      </c>
      <c r="F420" s="12"/>
    </row>
    <row r="421" spans="1:6" ht="24" customHeight="1" x14ac:dyDescent="0.25">
      <c r="A421" s="36" t="s">
        <v>835</v>
      </c>
      <c r="B421" s="42" t="s">
        <v>836</v>
      </c>
      <c r="C421" s="38">
        <f>ROUND([1]Ins_Aziende!C421,2)</f>
        <v>0</v>
      </c>
      <c r="D421" s="2">
        <v>1</v>
      </c>
      <c r="E421" s="11">
        <f t="shared" si="14"/>
        <v>0</v>
      </c>
      <c r="F421" s="12"/>
    </row>
    <row r="422" spans="1:6" ht="24" customHeight="1" x14ac:dyDescent="0.25">
      <c r="A422" s="8" t="s">
        <v>837</v>
      </c>
      <c r="B422" s="9" t="s">
        <v>838</v>
      </c>
      <c r="C422" s="14">
        <f>ROUND(+C423+C427,2)</f>
        <v>3504395.2</v>
      </c>
      <c r="D422" s="11">
        <v>0</v>
      </c>
      <c r="E422" s="11">
        <f t="shared" si="14"/>
        <v>0</v>
      </c>
      <c r="F422" s="12"/>
    </row>
    <row r="423" spans="1:6" ht="24" customHeight="1" x14ac:dyDescent="0.25">
      <c r="A423" s="8" t="s">
        <v>839</v>
      </c>
      <c r="B423" s="16" t="s">
        <v>840</v>
      </c>
      <c r="C423" s="14">
        <f>ROUND(SUM(C424:C426),2)</f>
        <v>0</v>
      </c>
      <c r="D423" s="11">
        <v>0</v>
      </c>
      <c r="E423" s="11">
        <f t="shared" si="14"/>
        <v>0</v>
      </c>
      <c r="F423" s="12"/>
    </row>
    <row r="424" spans="1:6" ht="24" customHeight="1" x14ac:dyDescent="0.25">
      <c r="A424" s="36" t="s">
        <v>841</v>
      </c>
      <c r="B424" s="42" t="s">
        <v>842</v>
      </c>
      <c r="C424" s="38">
        <f>ROUND([1]Ins_Aziende!C424,2)</f>
        <v>0</v>
      </c>
      <c r="D424" s="2">
        <v>1</v>
      </c>
      <c r="E424" s="11">
        <f t="shared" si="14"/>
        <v>0</v>
      </c>
      <c r="F424" s="12"/>
    </row>
    <row r="425" spans="1:6" ht="24" customHeight="1" x14ac:dyDescent="0.25">
      <c r="A425" s="36" t="s">
        <v>843</v>
      </c>
      <c r="B425" s="42" t="s">
        <v>844</v>
      </c>
      <c r="C425" s="38">
        <f>ROUND([1]Ins_Aziende!C425,2)</f>
        <v>0</v>
      </c>
      <c r="D425" s="2">
        <v>1</v>
      </c>
      <c r="E425" s="11">
        <f t="shared" si="14"/>
        <v>0</v>
      </c>
      <c r="F425" s="12"/>
    </row>
    <row r="426" spans="1:6" ht="24" customHeight="1" x14ac:dyDescent="0.25">
      <c r="A426" s="36" t="s">
        <v>845</v>
      </c>
      <c r="B426" s="42" t="s">
        <v>846</v>
      </c>
      <c r="C426" s="38">
        <f>ROUND([1]Ins_Aziende!C426,2)</f>
        <v>0</v>
      </c>
      <c r="D426" s="2">
        <v>1</v>
      </c>
      <c r="E426" s="11">
        <f t="shared" si="14"/>
        <v>0</v>
      </c>
      <c r="F426" s="12"/>
    </row>
    <row r="427" spans="1:6" ht="24" customHeight="1" x14ac:dyDescent="0.25">
      <c r="A427" s="8" t="s">
        <v>847</v>
      </c>
      <c r="B427" s="16" t="s">
        <v>848</v>
      </c>
      <c r="C427" s="14">
        <f>ROUND(SUM(C428:C430),2)</f>
        <v>3504395.2</v>
      </c>
      <c r="D427" s="11">
        <v>0</v>
      </c>
      <c r="E427" s="11">
        <f t="shared" si="14"/>
        <v>0</v>
      </c>
      <c r="F427" s="12"/>
    </row>
    <row r="428" spans="1:6" ht="24" customHeight="1" x14ac:dyDescent="0.25">
      <c r="A428" s="36" t="s">
        <v>849</v>
      </c>
      <c r="B428" s="42" t="s">
        <v>850</v>
      </c>
      <c r="C428" s="38">
        <f>ROUND([1]Ins_Aziende!C428,2)</f>
        <v>3097818.32</v>
      </c>
      <c r="D428" s="2">
        <v>1</v>
      </c>
      <c r="E428" s="11">
        <f t="shared" si="14"/>
        <v>0</v>
      </c>
      <c r="F428" s="12"/>
    </row>
    <row r="429" spans="1:6" ht="24" customHeight="1" x14ac:dyDescent="0.25">
      <c r="A429" s="36" t="s">
        <v>851</v>
      </c>
      <c r="B429" s="42" t="s">
        <v>852</v>
      </c>
      <c r="C429" s="38">
        <f>ROUND([1]Ins_Aziende!C429,2)</f>
        <v>406576.88</v>
      </c>
      <c r="D429" s="2">
        <v>1</v>
      </c>
      <c r="E429" s="11">
        <f t="shared" si="14"/>
        <v>0</v>
      </c>
      <c r="F429" s="12"/>
    </row>
    <row r="430" spans="1:6" ht="24" customHeight="1" x14ac:dyDescent="0.25">
      <c r="A430" s="36" t="s">
        <v>853</v>
      </c>
      <c r="B430" s="42" t="s">
        <v>854</v>
      </c>
      <c r="C430" s="38">
        <f>ROUND([1]Ins_Aziende!C430,2)</f>
        <v>0</v>
      </c>
      <c r="D430" s="2">
        <v>1</v>
      </c>
      <c r="E430" s="11">
        <f t="shared" si="14"/>
        <v>0</v>
      </c>
      <c r="F430" s="12"/>
    </row>
    <row r="431" spans="1:6" ht="24" customHeight="1" x14ac:dyDescent="0.25">
      <c r="A431" s="8" t="s">
        <v>855</v>
      </c>
      <c r="B431" s="9" t="s">
        <v>856</v>
      </c>
      <c r="C431" s="14">
        <f>ROUND(+C432+C436,2)</f>
        <v>890672.86</v>
      </c>
      <c r="D431" s="11">
        <v>0</v>
      </c>
      <c r="E431" s="11">
        <f t="shared" si="14"/>
        <v>0</v>
      </c>
      <c r="F431" s="12"/>
    </row>
    <row r="432" spans="1:6" ht="24" customHeight="1" x14ac:dyDescent="0.25">
      <c r="A432" s="8" t="s">
        <v>857</v>
      </c>
      <c r="B432" s="16" t="s">
        <v>858</v>
      </c>
      <c r="C432" s="14">
        <f>ROUND(SUM(C433:C435),2)</f>
        <v>196060.32</v>
      </c>
      <c r="D432" s="11">
        <v>0</v>
      </c>
      <c r="E432" s="11">
        <f t="shared" si="14"/>
        <v>0</v>
      </c>
      <c r="F432" s="12"/>
    </row>
    <row r="433" spans="1:6" ht="24" customHeight="1" x14ac:dyDescent="0.25">
      <c r="A433" s="36" t="s">
        <v>859</v>
      </c>
      <c r="B433" s="42" t="s">
        <v>860</v>
      </c>
      <c r="C433" s="38">
        <f>ROUND([1]Ins_Aziende!C433,2)</f>
        <v>141840.26</v>
      </c>
      <c r="D433" s="2">
        <v>1</v>
      </c>
      <c r="E433" s="11">
        <f t="shared" si="14"/>
        <v>0</v>
      </c>
      <c r="F433" s="12"/>
    </row>
    <row r="434" spans="1:6" ht="24" customHeight="1" x14ac:dyDescent="0.25">
      <c r="A434" s="36" t="s">
        <v>861</v>
      </c>
      <c r="B434" s="42" t="s">
        <v>862</v>
      </c>
      <c r="C434" s="38">
        <f>ROUND([1]Ins_Aziende!C434,2)</f>
        <v>54220.06</v>
      </c>
      <c r="D434" s="2">
        <v>1</v>
      </c>
      <c r="E434" s="11">
        <f t="shared" si="14"/>
        <v>0</v>
      </c>
      <c r="F434" s="12"/>
    </row>
    <row r="435" spans="1:6" ht="24" customHeight="1" x14ac:dyDescent="0.25">
      <c r="A435" s="36" t="s">
        <v>863</v>
      </c>
      <c r="B435" s="42" t="s">
        <v>864</v>
      </c>
      <c r="C435" s="38">
        <f>ROUND([1]Ins_Aziende!C435,2)</f>
        <v>0</v>
      </c>
      <c r="D435" s="2">
        <v>1</v>
      </c>
      <c r="E435" s="11">
        <f t="shared" si="14"/>
        <v>0</v>
      </c>
      <c r="F435" s="12"/>
    </row>
    <row r="436" spans="1:6" ht="24" customHeight="1" x14ac:dyDescent="0.25">
      <c r="A436" s="8" t="s">
        <v>865</v>
      </c>
      <c r="B436" s="16" t="s">
        <v>866</v>
      </c>
      <c r="C436" s="14">
        <f>ROUND(SUM(C437:C439),2)</f>
        <v>694612.54</v>
      </c>
      <c r="D436" s="11">
        <v>0</v>
      </c>
      <c r="E436" s="11">
        <f t="shared" si="14"/>
        <v>0</v>
      </c>
      <c r="F436" s="12"/>
    </row>
    <row r="437" spans="1:6" s="55" customFormat="1" ht="24" customHeight="1" x14ac:dyDescent="0.25">
      <c r="A437" s="36" t="s">
        <v>867</v>
      </c>
      <c r="B437" s="42" t="s">
        <v>868</v>
      </c>
      <c r="C437" s="38">
        <f>ROUND([1]Ins_Aziende!C437,2)</f>
        <v>664581.43999999994</v>
      </c>
      <c r="D437" s="2">
        <v>1</v>
      </c>
      <c r="E437" s="11">
        <f t="shared" si="14"/>
        <v>0</v>
      </c>
      <c r="F437" s="12"/>
    </row>
    <row r="438" spans="1:6" s="13" customFormat="1" ht="24" customHeight="1" x14ac:dyDescent="0.25">
      <c r="A438" s="36" t="s">
        <v>869</v>
      </c>
      <c r="B438" s="42" t="s">
        <v>870</v>
      </c>
      <c r="C438" s="38">
        <f>ROUND([1]Ins_Aziende!C438,2)</f>
        <v>30031.1</v>
      </c>
      <c r="D438" s="2">
        <v>1</v>
      </c>
      <c r="E438" s="11">
        <f t="shared" si="14"/>
        <v>0</v>
      </c>
      <c r="F438" s="12"/>
    </row>
    <row r="439" spans="1:6" s="15" customFormat="1" ht="24" customHeight="1" x14ac:dyDescent="0.25">
      <c r="A439" s="36" t="s">
        <v>871</v>
      </c>
      <c r="B439" s="42" t="s">
        <v>872</v>
      </c>
      <c r="C439" s="38">
        <f>ROUND([1]Ins_Aziende!C439,2)</f>
        <v>0</v>
      </c>
      <c r="D439" s="2">
        <v>1</v>
      </c>
      <c r="E439" s="11">
        <f t="shared" ref="E439:E478" si="15">IF(C439&lt;0,1,0)</f>
        <v>0</v>
      </c>
      <c r="F439" s="12"/>
    </row>
    <row r="440" spans="1:6" ht="24" customHeight="1" x14ac:dyDescent="0.25">
      <c r="A440" s="8" t="s">
        <v>873</v>
      </c>
      <c r="B440" s="9" t="s">
        <v>874</v>
      </c>
      <c r="C440" s="14">
        <f>ROUND(+C441+C442+C443,2)</f>
        <v>87363.83</v>
      </c>
      <c r="D440" s="11">
        <v>0</v>
      </c>
      <c r="E440" s="11">
        <f t="shared" si="15"/>
        <v>0</v>
      </c>
      <c r="F440" s="12"/>
    </row>
    <row r="441" spans="1:6" ht="24" customHeight="1" x14ac:dyDescent="0.25">
      <c r="A441" s="43" t="s">
        <v>875</v>
      </c>
      <c r="B441" s="44" t="s">
        <v>876</v>
      </c>
      <c r="C441" s="45">
        <f>ROUND([1]Ins_Aziende!C441,2)</f>
        <v>0</v>
      </c>
      <c r="D441" s="2">
        <v>1</v>
      </c>
      <c r="E441" s="11">
        <f t="shared" si="15"/>
        <v>0</v>
      </c>
      <c r="F441" s="12"/>
    </row>
    <row r="442" spans="1:6" ht="24" customHeight="1" x14ac:dyDescent="0.25">
      <c r="A442" s="43" t="s">
        <v>877</v>
      </c>
      <c r="B442" s="44" t="s">
        <v>878</v>
      </c>
      <c r="C442" s="45">
        <f>ROUND([1]Ins_Aziende!C442,2)</f>
        <v>0</v>
      </c>
      <c r="D442" s="2">
        <v>1</v>
      </c>
      <c r="E442" s="11">
        <f t="shared" si="15"/>
        <v>0</v>
      </c>
      <c r="F442" s="12"/>
    </row>
    <row r="443" spans="1:6" ht="24" customHeight="1" x14ac:dyDescent="0.25">
      <c r="A443" s="8" t="s">
        <v>879</v>
      </c>
      <c r="B443" s="16" t="s">
        <v>880</v>
      </c>
      <c r="C443" s="14">
        <f>ROUND(+C444+C445+C446+C447,2)</f>
        <v>87363.83</v>
      </c>
      <c r="D443" s="11">
        <v>0</v>
      </c>
      <c r="E443" s="11">
        <f t="shared" si="15"/>
        <v>0</v>
      </c>
      <c r="F443" s="12"/>
    </row>
    <row r="444" spans="1:6" ht="24" customHeight="1" x14ac:dyDescent="0.25">
      <c r="A444" s="36" t="s">
        <v>881</v>
      </c>
      <c r="B444" s="42" t="s">
        <v>882</v>
      </c>
      <c r="C444" s="38">
        <f>ROUND([1]Ins_Aziende!C444,2)</f>
        <v>86863.83</v>
      </c>
      <c r="D444" s="2">
        <v>1</v>
      </c>
      <c r="E444" s="11">
        <f t="shared" si="15"/>
        <v>0</v>
      </c>
      <c r="F444" s="12"/>
    </row>
    <row r="445" spans="1:6" ht="24" customHeight="1" x14ac:dyDescent="0.25">
      <c r="A445" s="36" t="s">
        <v>883</v>
      </c>
      <c r="B445" s="42" t="s">
        <v>884</v>
      </c>
      <c r="C445" s="38">
        <f>ROUND([1]Ins_Aziende!C445,2)</f>
        <v>500</v>
      </c>
      <c r="D445" s="2">
        <v>1</v>
      </c>
      <c r="E445" s="11">
        <f t="shared" si="15"/>
        <v>0</v>
      </c>
      <c r="F445" s="12"/>
    </row>
    <row r="446" spans="1:6" ht="24" customHeight="1" x14ac:dyDescent="0.25">
      <c r="A446" s="60" t="s">
        <v>885</v>
      </c>
      <c r="B446" s="63" t="s">
        <v>886</v>
      </c>
      <c r="C446" s="62">
        <f>ROUND(VLOOKUP(A446,PosteR,3,0),2)</f>
        <v>0</v>
      </c>
      <c r="D446" s="2">
        <v>1</v>
      </c>
      <c r="E446" s="11">
        <f t="shared" si="15"/>
        <v>0</v>
      </c>
      <c r="F446" s="12"/>
    </row>
    <row r="447" spans="1:6" ht="24" customHeight="1" x14ac:dyDescent="0.25">
      <c r="A447" s="36" t="s">
        <v>887</v>
      </c>
      <c r="B447" s="42" t="s">
        <v>888</v>
      </c>
      <c r="C447" s="38">
        <f>ROUND([1]Ins_Aziende!C447,2)</f>
        <v>0</v>
      </c>
      <c r="D447" s="2">
        <v>1</v>
      </c>
      <c r="E447" s="11">
        <f t="shared" si="15"/>
        <v>0</v>
      </c>
      <c r="F447" s="12"/>
    </row>
    <row r="448" spans="1:6" ht="24" customHeight="1" x14ac:dyDescent="0.25">
      <c r="A448" s="72" t="s">
        <v>889</v>
      </c>
      <c r="B448" s="73" t="s">
        <v>890</v>
      </c>
      <c r="C448" s="14">
        <f>ROUND(+C449+C457,2)</f>
        <v>0</v>
      </c>
      <c r="D448" s="11">
        <v>0</v>
      </c>
      <c r="E448" s="11">
        <f t="shared" si="15"/>
        <v>0</v>
      </c>
      <c r="F448" s="12"/>
    </row>
    <row r="449" spans="1:6" ht="24" customHeight="1" x14ac:dyDescent="0.25">
      <c r="A449" s="8" t="s">
        <v>891</v>
      </c>
      <c r="B449" s="9" t="s">
        <v>892</v>
      </c>
      <c r="C449" s="14">
        <f>ROUND(SUM(C450:C456),2)</f>
        <v>0</v>
      </c>
      <c r="D449" s="11">
        <v>0</v>
      </c>
      <c r="E449" s="11">
        <f t="shared" si="15"/>
        <v>0</v>
      </c>
      <c r="F449" s="12"/>
    </row>
    <row r="450" spans="1:6" ht="24" customHeight="1" x14ac:dyDescent="0.25">
      <c r="A450" s="36" t="s">
        <v>893</v>
      </c>
      <c r="B450" s="47" t="s">
        <v>894</v>
      </c>
      <c r="C450" s="38">
        <f>ROUND([1]Ins_Aziende!C450,2)</f>
        <v>0</v>
      </c>
      <c r="D450" s="2">
        <v>1</v>
      </c>
      <c r="E450" s="11">
        <f t="shared" si="15"/>
        <v>0</v>
      </c>
      <c r="F450" s="12"/>
    </row>
    <row r="451" spans="1:6" ht="24" customHeight="1" x14ac:dyDescent="0.25">
      <c r="A451" s="36" t="s">
        <v>895</v>
      </c>
      <c r="B451" s="47" t="s">
        <v>896</v>
      </c>
      <c r="C451" s="38">
        <f>ROUND([1]Ins_Aziende!C451,2)</f>
        <v>0</v>
      </c>
      <c r="D451" s="2">
        <v>1</v>
      </c>
      <c r="E451" s="11">
        <f t="shared" si="15"/>
        <v>0</v>
      </c>
      <c r="F451" s="12"/>
    </row>
    <row r="452" spans="1:6" ht="24" customHeight="1" x14ac:dyDescent="0.25">
      <c r="A452" s="36" t="s">
        <v>897</v>
      </c>
      <c r="B452" s="47" t="s">
        <v>898</v>
      </c>
      <c r="C452" s="38">
        <f>ROUND([1]Ins_Aziende!C452,2)</f>
        <v>0</v>
      </c>
      <c r="D452" s="2">
        <v>1</v>
      </c>
      <c r="E452" s="11">
        <f t="shared" si="15"/>
        <v>0</v>
      </c>
      <c r="F452" s="12"/>
    </row>
    <row r="453" spans="1:6" ht="24" customHeight="1" x14ac:dyDescent="0.25">
      <c r="A453" s="36" t="s">
        <v>899</v>
      </c>
      <c r="B453" s="47" t="s">
        <v>900</v>
      </c>
      <c r="C453" s="38">
        <f>ROUND([1]Ins_Aziende!C453,2)</f>
        <v>0</v>
      </c>
      <c r="D453" s="2">
        <v>1</v>
      </c>
      <c r="E453" s="11">
        <f t="shared" si="15"/>
        <v>0</v>
      </c>
      <c r="F453" s="12"/>
    </row>
    <row r="454" spans="1:6" ht="24" customHeight="1" x14ac:dyDescent="0.25">
      <c r="A454" s="36" t="s">
        <v>901</v>
      </c>
      <c r="B454" s="47" t="s">
        <v>902</v>
      </c>
      <c r="C454" s="38">
        <f>ROUND([1]Ins_Aziende!C454,2)</f>
        <v>0</v>
      </c>
      <c r="D454" s="2">
        <v>1</v>
      </c>
      <c r="E454" s="11">
        <f t="shared" si="15"/>
        <v>0</v>
      </c>
      <c r="F454" s="12"/>
    </row>
    <row r="455" spans="1:6" ht="24" customHeight="1" x14ac:dyDescent="0.25">
      <c r="A455" s="36" t="s">
        <v>903</v>
      </c>
      <c r="B455" s="47" t="s">
        <v>904</v>
      </c>
      <c r="C455" s="38">
        <f>ROUND([1]Ins_Aziende!C455,2)</f>
        <v>0</v>
      </c>
      <c r="D455" s="2">
        <v>1</v>
      </c>
      <c r="E455" s="11">
        <f t="shared" si="15"/>
        <v>0</v>
      </c>
      <c r="F455" s="12"/>
    </row>
    <row r="456" spans="1:6" ht="24" customHeight="1" x14ac:dyDescent="0.25">
      <c r="A456" s="36" t="s">
        <v>905</v>
      </c>
      <c r="B456" s="47" t="s">
        <v>906</v>
      </c>
      <c r="C456" s="38">
        <f>ROUND([1]Ins_Aziende!C456,2)</f>
        <v>0</v>
      </c>
      <c r="D456" s="2">
        <v>1</v>
      </c>
      <c r="E456" s="11">
        <f t="shared" si="15"/>
        <v>0</v>
      </c>
      <c r="F456" s="12"/>
    </row>
    <row r="457" spans="1:6" ht="24" customHeight="1" x14ac:dyDescent="0.25">
      <c r="A457" s="8" t="s">
        <v>907</v>
      </c>
      <c r="B457" s="9" t="s">
        <v>908</v>
      </c>
      <c r="C457" s="14">
        <f>ROUND(+C458+C465,2)</f>
        <v>0</v>
      </c>
      <c r="D457" s="11">
        <v>0</v>
      </c>
      <c r="E457" s="11">
        <f t="shared" si="15"/>
        <v>0</v>
      </c>
      <c r="F457" s="12"/>
    </row>
    <row r="458" spans="1:6" ht="24" customHeight="1" x14ac:dyDescent="0.25">
      <c r="A458" s="8" t="s">
        <v>909</v>
      </c>
      <c r="B458" s="16" t="s">
        <v>910</v>
      </c>
      <c r="C458" s="14">
        <f>ROUND(+C459+C462,2)</f>
        <v>0</v>
      </c>
      <c r="D458" s="11">
        <v>0</v>
      </c>
      <c r="E458" s="11">
        <f t="shared" si="15"/>
        <v>0</v>
      </c>
      <c r="F458" s="12"/>
    </row>
    <row r="459" spans="1:6" ht="24" customHeight="1" x14ac:dyDescent="0.25">
      <c r="A459" s="8" t="s">
        <v>911</v>
      </c>
      <c r="B459" s="17" t="s">
        <v>912</v>
      </c>
      <c r="C459" s="14">
        <f>ROUND(C460+C461,2)</f>
        <v>0</v>
      </c>
      <c r="D459" s="11">
        <v>0</v>
      </c>
      <c r="E459" s="11">
        <f t="shared" si="15"/>
        <v>0</v>
      </c>
      <c r="F459" s="12"/>
    </row>
    <row r="460" spans="1:6" ht="24" customHeight="1" x14ac:dyDescent="0.25">
      <c r="A460" s="36" t="s">
        <v>913</v>
      </c>
      <c r="B460" s="51" t="s">
        <v>914</v>
      </c>
      <c r="C460" s="38">
        <f>ROUND([1]Ins_Aziende!C460,2)</f>
        <v>0</v>
      </c>
      <c r="D460" s="2">
        <v>1</v>
      </c>
      <c r="E460" s="11">
        <f t="shared" si="15"/>
        <v>0</v>
      </c>
      <c r="F460" s="12"/>
    </row>
    <row r="461" spans="1:6" s="74" customFormat="1" ht="24" customHeight="1" x14ac:dyDescent="0.25">
      <c r="A461" s="36" t="s">
        <v>915</v>
      </c>
      <c r="B461" s="51" t="s">
        <v>916</v>
      </c>
      <c r="C461" s="38">
        <f>ROUND([1]Ins_Aziende!C461,2)</f>
        <v>0</v>
      </c>
      <c r="D461" s="2">
        <v>1</v>
      </c>
      <c r="E461" s="11">
        <f t="shared" si="15"/>
        <v>0</v>
      </c>
      <c r="F461" s="12"/>
    </row>
    <row r="462" spans="1:6" s="15" customFormat="1" ht="24" customHeight="1" x14ac:dyDescent="0.25">
      <c r="A462" s="8" t="s">
        <v>917</v>
      </c>
      <c r="B462" s="17" t="s">
        <v>918</v>
      </c>
      <c r="C462" s="14">
        <f>ROUND(C463+C464,2)</f>
        <v>0</v>
      </c>
      <c r="D462" s="11">
        <v>0</v>
      </c>
      <c r="E462" s="11">
        <f t="shared" si="15"/>
        <v>0</v>
      </c>
      <c r="F462" s="12"/>
    </row>
    <row r="463" spans="1:6" ht="24" customHeight="1" x14ac:dyDescent="0.25">
      <c r="A463" s="36" t="s">
        <v>919</v>
      </c>
      <c r="B463" s="51" t="s">
        <v>920</v>
      </c>
      <c r="C463" s="38">
        <f>ROUND([1]Ins_Aziende!C463,2)</f>
        <v>0</v>
      </c>
      <c r="D463" s="2">
        <v>1</v>
      </c>
      <c r="E463" s="11">
        <f t="shared" si="15"/>
        <v>0</v>
      </c>
      <c r="F463" s="12"/>
    </row>
    <row r="464" spans="1:6" ht="24" customHeight="1" x14ac:dyDescent="0.25">
      <c r="A464" s="36" t="s">
        <v>921</v>
      </c>
      <c r="B464" s="51" t="s">
        <v>922</v>
      </c>
      <c r="C464" s="38">
        <f>ROUND([1]Ins_Aziende!C464,2)</f>
        <v>0</v>
      </c>
      <c r="D464" s="2">
        <v>1</v>
      </c>
      <c r="E464" s="11">
        <f t="shared" si="15"/>
        <v>0</v>
      </c>
      <c r="F464" s="12"/>
    </row>
    <row r="465" spans="1:6" s="74" customFormat="1" ht="24" customHeight="1" x14ac:dyDescent="0.25">
      <c r="A465" s="8" t="s">
        <v>923</v>
      </c>
      <c r="B465" s="16" t="s">
        <v>924</v>
      </c>
      <c r="C465" s="14">
        <f>ROUND(C466+SUM(C469:C473),2)</f>
        <v>0</v>
      </c>
      <c r="D465" s="11">
        <v>0</v>
      </c>
      <c r="E465" s="11">
        <f t="shared" si="15"/>
        <v>0</v>
      </c>
      <c r="F465" s="12"/>
    </row>
    <row r="466" spans="1:6" s="15" customFormat="1" ht="24" customHeight="1" x14ac:dyDescent="0.25">
      <c r="A466" s="8" t="s">
        <v>925</v>
      </c>
      <c r="B466" s="17" t="s">
        <v>926</v>
      </c>
      <c r="C466" s="14">
        <f>ROUND(C467+C468,2)</f>
        <v>0</v>
      </c>
      <c r="D466" s="11">
        <v>0</v>
      </c>
      <c r="E466" s="11">
        <f t="shared" si="15"/>
        <v>0</v>
      </c>
      <c r="F466" s="12"/>
    </row>
    <row r="467" spans="1:6" ht="24" customHeight="1" x14ac:dyDescent="0.25">
      <c r="A467" s="36" t="s">
        <v>927</v>
      </c>
      <c r="B467" s="51" t="s">
        <v>928</v>
      </c>
      <c r="C467" s="38">
        <f>ROUND([1]Ins_Aziende!C467,2)</f>
        <v>0</v>
      </c>
      <c r="D467" s="2">
        <v>1</v>
      </c>
      <c r="E467" s="11">
        <f t="shared" si="15"/>
        <v>0</v>
      </c>
      <c r="F467" s="12"/>
    </row>
    <row r="468" spans="1:6" ht="24" customHeight="1" x14ac:dyDescent="0.25">
      <c r="A468" s="36" t="s">
        <v>929</v>
      </c>
      <c r="B468" s="51" t="s">
        <v>930</v>
      </c>
      <c r="C468" s="38">
        <f>ROUND([1]Ins_Aziende!C468,2)</f>
        <v>0</v>
      </c>
      <c r="D468" s="2">
        <v>1</v>
      </c>
      <c r="E468" s="11">
        <f t="shared" si="15"/>
        <v>0</v>
      </c>
      <c r="F468" s="12"/>
    </row>
    <row r="469" spans="1:6" ht="24" customHeight="1" x14ac:dyDescent="0.25">
      <c r="A469" s="43" t="s">
        <v>931</v>
      </c>
      <c r="B469" s="50" t="s">
        <v>932</v>
      </c>
      <c r="C469" s="45">
        <f>ROUND([1]Ins_Aziende!C469,2)</f>
        <v>0</v>
      </c>
      <c r="D469" s="2">
        <v>1</v>
      </c>
      <c r="E469" s="11">
        <f t="shared" si="15"/>
        <v>0</v>
      </c>
      <c r="F469" s="12"/>
    </row>
    <row r="470" spans="1:6" ht="24" customHeight="1" x14ac:dyDescent="0.25">
      <c r="A470" s="43" t="s">
        <v>933</v>
      </c>
      <c r="B470" s="50" t="s">
        <v>934</v>
      </c>
      <c r="C470" s="45">
        <f>ROUND([1]Ins_Aziende!C470,2)</f>
        <v>0</v>
      </c>
      <c r="D470" s="2">
        <v>1</v>
      </c>
      <c r="E470" s="11">
        <f t="shared" si="15"/>
        <v>0</v>
      </c>
      <c r="F470" s="12"/>
    </row>
    <row r="471" spans="1:6" ht="24" customHeight="1" x14ac:dyDescent="0.25">
      <c r="A471" s="43" t="s">
        <v>935</v>
      </c>
      <c r="B471" s="50" t="s">
        <v>936</v>
      </c>
      <c r="C471" s="45">
        <f>ROUND([1]Ins_Aziende!C471,2)</f>
        <v>0</v>
      </c>
      <c r="D471" s="2">
        <v>1</v>
      </c>
      <c r="E471" s="11">
        <f t="shared" si="15"/>
        <v>0</v>
      </c>
      <c r="F471" s="12"/>
    </row>
    <row r="472" spans="1:6" ht="24" customHeight="1" x14ac:dyDescent="0.25">
      <c r="A472" s="43" t="s">
        <v>937</v>
      </c>
      <c r="B472" s="50" t="s">
        <v>938</v>
      </c>
      <c r="C472" s="45">
        <f>ROUND([1]Ins_Aziende!C472,2)</f>
        <v>0</v>
      </c>
      <c r="D472" s="2">
        <v>1</v>
      </c>
      <c r="E472" s="11">
        <f t="shared" si="15"/>
        <v>0</v>
      </c>
      <c r="F472" s="12"/>
    </row>
    <row r="473" spans="1:6" ht="24" customHeight="1" x14ac:dyDescent="0.25">
      <c r="A473" s="43" t="s">
        <v>939</v>
      </c>
      <c r="B473" s="50" t="s">
        <v>940</v>
      </c>
      <c r="C473" s="45">
        <f>ROUND([1]Ins_Aziende!C473,2)</f>
        <v>0</v>
      </c>
      <c r="D473" s="2">
        <v>1</v>
      </c>
      <c r="E473" s="11">
        <f t="shared" si="15"/>
        <v>0</v>
      </c>
      <c r="F473" s="12"/>
    </row>
    <row r="474" spans="1:6" ht="24" customHeight="1" x14ac:dyDescent="0.25">
      <c r="A474" s="8" t="s">
        <v>941</v>
      </c>
      <c r="B474" s="9" t="s">
        <v>942</v>
      </c>
      <c r="C474" s="14">
        <f>ROUND(+C475+C476,2)</f>
        <v>0</v>
      </c>
      <c r="D474" s="11">
        <v>0</v>
      </c>
      <c r="E474" s="11">
        <f t="shared" si="15"/>
        <v>0</v>
      </c>
      <c r="F474" s="12"/>
    </row>
    <row r="475" spans="1:6" ht="24" customHeight="1" x14ac:dyDescent="0.25">
      <c r="A475" s="36" t="s">
        <v>943</v>
      </c>
      <c r="B475" s="44" t="s">
        <v>944</v>
      </c>
      <c r="C475" s="38">
        <f>ROUND([1]Ins_Aziende!C475,2)</f>
        <v>0</v>
      </c>
      <c r="D475" s="2">
        <v>1</v>
      </c>
      <c r="E475" s="11">
        <f t="shared" si="15"/>
        <v>0</v>
      </c>
      <c r="F475" s="12"/>
    </row>
    <row r="476" spans="1:6" ht="24" customHeight="1" x14ac:dyDescent="0.25">
      <c r="A476" s="8" t="s">
        <v>945</v>
      </c>
      <c r="B476" s="16" t="s">
        <v>946</v>
      </c>
      <c r="C476" s="14">
        <f>ROUND(C477+C478,2)</f>
        <v>0</v>
      </c>
      <c r="D476" s="11">
        <v>0</v>
      </c>
      <c r="E476" s="11">
        <f t="shared" si="15"/>
        <v>0</v>
      </c>
      <c r="F476" s="12"/>
    </row>
    <row r="477" spans="1:6" ht="24" customHeight="1" x14ac:dyDescent="0.25">
      <c r="A477" s="36" t="s">
        <v>947</v>
      </c>
      <c r="B477" s="42" t="s">
        <v>948</v>
      </c>
      <c r="C477" s="38">
        <f>ROUND([1]Ins_Aziende!C477,2)</f>
        <v>0</v>
      </c>
      <c r="D477" s="2">
        <v>1</v>
      </c>
      <c r="E477" s="11">
        <f t="shared" si="15"/>
        <v>0</v>
      </c>
      <c r="F477" s="12"/>
    </row>
    <row r="478" spans="1:6" ht="24" customHeight="1" x14ac:dyDescent="0.25">
      <c r="A478" s="36" t="s">
        <v>949</v>
      </c>
      <c r="B478" s="42" t="s">
        <v>950</v>
      </c>
      <c r="C478" s="38">
        <f>ROUND([1]Ins_Aziende!C478,2)</f>
        <v>0</v>
      </c>
      <c r="D478" s="2">
        <v>1</v>
      </c>
      <c r="E478" s="11">
        <f t="shared" si="15"/>
        <v>0</v>
      </c>
      <c r="F478" s="12"/>
    </row>
    <row r="479" spans="1:6" ht="24" customHeight="1" x14ac:dyDescent="0.25">
      <c r="A479" s="8" t="s">
        <v>951</v>
      </c>
      <c r="B479" s="9" t="s">
        <v>952</v>
      </c>
      <c r="C479" s="14">
        <f>ROUND(+C480+C489,2)</f>
        <v>0</v>
      </c>
      <c r="D479" s="11">
        <v>0</v>
      </c>
      <c r="F479" s="12"/>
    </row>
    <row r="480" spans="1:6" ht="24" customHeight="1" x14ac:dyDescent="0.25">
      <c r="A480" s="8" t="s">
        <v>953</v>
      </c>
      <c r="B480" s="16" t="s">
        <v>954</v>
      </c>
      <c r="C480" s="14">
        <f>ROUND(SUM(C481:C488),2)</f>
        <v>0</v>
      </c>
      <c r="D480" s="11">
        <v>0</v>
      </c>
      <c r="F480" s="12"/>
    </row>
    <row r="481" spans="1:6" ht="24" customHeight="1" x14ac:dyDescent="0.25">
      <c r="A481" s="36" t="s">
        <v>955</v>
      </c>
      <c r="B481" s="42" t="s">
        <v>956</v>
      </c>
      <c r="C481" s="38">
        <f>ROUND([1]Ins_Aziende!C481,2)</f>
        <v>0</v>
      </c>
      <c r="D481" s="2">
        <v>1</v>
      </c>
      <c r="F481" s="12"/>
    </row>
    <row r="482" spans="1:6" ht="24" customHeight="1" x14ac:dyDescent="0.25">
      <c r="A482" s="36" t="s">
        <v>957</v>
      </c>
      <c r="B482" s="42" t="s">
        <v>958</v>
      </c>
      <c r="C482" s="38">
        <f>ROUND([1]Ins_Aziende!C482,2)</f>
        <v>0</v>
      </c>
      <c r="D482" s="2">
        <v>1</v>
      </c>
      <c r="F482" s="12"/>
    </row>
    <row r="483" spans="1:6" ht="24" customHeight="1" x14ac:dyDescent="0.25">
      <c r="A483" s="36" t="s">
        <v>959</v>
      </c>
      <c r="B483" s="42" t="s">
        <v>960</v>
      </c>
      <c r="C483" s="38">
        <f>ROUND([1]Ins_Aziende!C483,2)</f>
        <v>0</v>
      </c>
      <c r="D483" s="2">
        <v>1</v>
      </c>
      <c r="F483" s="12"/>
    </row>
    <row r="484" spans="1:6" ht="24" customHeight="1" x14ac:dyDescent="0.25">
      <c r="A484" s="36" t="s">
        <v>961</v>
      </c>
      <c r="B484" s="42" t="s">
        <v>962</v>
      </c>
      <c r="C484" s="38">
        <f>ROUND([1]Ins_Aziende!C484,2)</f>
        <v>0</v>
      </c>
      <c r="D484" s="2">
        <v>1</v>
      </c>
      <c r="F484" s="12"/>
    </row>
    <row r="485" spans="1:6" ht="24" customHeight="1" x14ac:dyDescent="0.25">
      <c r="A485" s="36" t="s">
        <v>963</v>
      </c>
      <c r="B485" s="42" t="s">
        <v>964</v>
      </c>
      <c r="C485" s="38">
        <f>ROUND([1]Ins_Aziende!C485,2)</f>
        <v>0</v>
      </c>
      <c r="D485" s="2">
        <v>1</v>
      </c>
      <c r="F485" s="12"/>
    </row>
    <row r="486" spans="1:6" ht="24" customHeight="1" x14ac:dyDescent="0.25">
      <c r="A486" s="36" t="s">
        <v>965</v>
      </c>
      <c r="B486" s="42" t="s">
        <v>966</v>
      </c>
      <c r="C486" s="38">
        <f>ROUND([1]Ins_Aziende!C486,2)</f>
        <v>0</v>
      </c>
      <c r="D486" s="2">
        <v>1</v>
      </c>
      <c r="F486" s="12"/>
    </row>
    <row r="487" spans="1:6" ht="24" customHeight="1" x14ac:dyDescent="0.25">
      <c r="A487" s="36" t="s">
        <v>967</v>
      </c>
      <c r="B487" s="42" t="s">
        <v>968</v>
      </c>
      <c r="C487" s="38">
        <f>ROUND([1]Ins_Aziende!C487,2)</f>
        <v>0</v>
      </c>
      <c r="D487" s="2">
        <v>1</v>
      </c>
      <c r="F487" s="12"/>
    </row>
    <row r="488" spans="1:6" ht="24" customHeight="1" x14ac:dyDescent="0.25">
      <c r="A488" s="36" t="s">
        <v>969</v>
      </c>
      <c r="B488" s="42" t="s">
        <v>970</v>
      </c>
      <c r="C488" s="38">
        <f>ROUND([1]Ins_Aziende!C488,2)</f>
        <v>0</v>
      </c>
      <c r="D488" s="2">
        <v>1</v>
      </c>
      <c r="F488" s="12"/>
    </row>
    <row r="489" spans="1:6" ht="24" customHeight="1" x14ac:dyDescent="0.25">
      <c r="A489" s="8" t="s">
        <v>971</v>
      </c>
      <c r="B489" s="16" t="s">
        <v>972</v>
      </c>
      <c r="C489" s="14">
        <f>ROUND(SUM(C490:C495),2)</f>
        <v>0</v>
      </c>
      <c r="D489" s="11">
        <v>0</v>
      </c>
      <c r="F489" s="12"/>
    </row>
    <row r="490" spans="1:6" ht="24" customHeight="1" x14ac:dyDescent="0.25">
      <c r="A490" s="36" t="s">
        <v>973</v>
      </c>
      <c r="B490" s="42" t="s">
        <v>974</v>
      </c>
      <c r="C490" s="38">
        <f>ROUND([1]Ins_Aziende!C490,2)</f>
        <v>0</v>
      </c>
      <c r="D490" s="2">
        <v>1</v>
      </c>
      <c r="F490" s="12"/>
    </row>
    <row r="491" spans="1:6" ht="24" customHeight="1" x14ac:dyDescent="0.25">
      <c r="A491" s="36" t="s">
        <v>975</v>
      </c>
      <c r="B491" s="42" t="s">
        <v>976</v>
      </c>
      <c r="C491" s="38">
        <f>ROUND([1]Ins_Aziende!C491,2)</f>
        <v>0</v>
      </c>
      <c r="D491" s="2">
        <v>1</v>
      </c>
      <c r="F491" s="12"/>
    </row>
    <row r="492" spans="1:6" ht="24" customHeight="1" x14ac:dyDescent="0.25">
      <c r="A492" s="36" t="s">
        <v>977</v>
      </c>
      <c r="B492" s="42" t="s">
        <v>978</v>
      </c>
      <c r="C492" s="38">
        <f>ROUND([1]Ins_Aziende!C492,2)</f>
        <v>0</v>
      </c>
      <c r="D492" s="2">
        <v>1</v>
      </c>
      <c r="F492" s="12"/>
    </row>
    <row r="493" spans="1:6" ht="24" customHeight="1" x14ac:dyDescent="0.25">
      <c r="A493" s="36" t="s">
        <v>979</v>
      </c>
      <c r="B493" s="42" t="s">
        <v>980</v>
      </c>
      <c r="C493" s="38">
        <f>ROUND([1]Ins_Aziende!C493,2)</f>
        <v>0</v>
      </c>
      <c r="D493" s="2">
        <v>1</v>
      </c>
      <c r="F493" s="12"/>
    </row>
    <row r="494" spans="1:6" ht="24" customHeight="1" x14ac:dyDescent="0.25">
      <c r="A494" s="36" t="s">
        <v>981</v>
      </c>
      <c r="B494" s="42" t="s">
        <v>982</v>
      </c>
      <c r="C494" s="38">
        <f>ROUND([1]Ins_Aziende!C494,2)</f>
        <v>0</v>
      </c>
      <c r="D494" s="2">
        <v>1</v>
      </c>
      <c r="F494" s="12"/>
    </row>
    <row r="495" spans="1:6" ht="24" customHeight="1" x14ac:dyDescent="0.25">
      <c r="A495" s="36" t="s">
        <v>983</v>
      </c>
      <c r="B495" s="42" t="s">
        <v>984</v>
      </c>
      <c r="C495" s="38">
        <f>ROUND([1]Ins_Aziende!C495,2)</f>
        <v>0</v>
      </c>
      <c r="D495" s="2">
        <v>1</v>
      </c>
      <c r="F495" s="12"/>
    </row>
    <row r="496" spans="1:6" ht="24" customHeight="1" x14ac:dyDescent="0.25">
      <c r="A496" s="8" t="s">
        <v>985</v>
      </c>
      <c r="B496" s="9" t="s">
        <v>986</v>
      </c>
      <c r="C496" s="14">
        <f>ROUND(+C497+C505+C506+C515,2)</f>
        <v>248963.61</v>
      </c>
      <c r="D496" s="11">
        <v>0</v>
      </c>
      <c r="E496" s="11">
        <f t="shared" ref="E496:E559" si="16">IF(C496&lt;0,1,0)</f>
        <v>0</v>
      </c>
      <c r="F496" s="12"/>
    </row>
    <row r="497" spans="1:6" ht="24" customHeight="1" x14ac:dyDescent="0.25">
      <c r="A497" s="8" t="s">
        <v>987</v>
      </c>
      <c r="B497" s="16" t="s">
        <v>988</v>
      </c>
      <c r="C497" s="14">
        <f>ROUND(SUM(C498:C504),2)</f>
        <v>0</v>
      </c>
      <c r="D497" s="11">
        <v>0</v>
      </c>
      <c r="E497" s="11">
        <f t="shared" si="16"/>
        <v>0</v>
      </c>
      <c r="F497" s="12"/>
    </row>
    <row r="498" spans="1:6" ht="24" customHeight="1" x14ac:dyDescent="0.25">
      <c r="A498" s="36" t="s">
        <v>989</v>
      </c>
      <c r="B498" s="42" t="s">
        <v>990</v>
      </c>
      <c r="C498" s="38">
        <f>ROUND([1]Ins_Aziende!C498,2)</f>
        <v>0</v>
      </c>
      <c r="D498" s="2">
        <v>1</v>
      </c>
      <c r="E498" s="11">
        <f t="shared" si="16"/>
        <v>0</v>
      </c>
      <c r="F498" s="12"/>
    </row>
    <row r="499" spans="1:6" ht="24" customHeight="1" x14ac:dyDescent="0.25">
      <c r="A499" s="36" t="s">
        <v>991</v>
      </c>
      <c r="B499" s="42" t="s">
        <v>992</v>
      </c>
      <c r="C499" s="38">
        <f>ROUND([1]Ins_Aziende!C499,2)</f>
        <v>0</v>
      </c>
      <c r="D499" s="2">
        <v>1</v>
      </c>
      <c r="E499" s="11">
        <f t="shared" si="16"/>
        <v>0</v>
      </c>
      <c r="F499" s="12"/>
    </row>
    <row r="500" spans="1:6" ht="24" customHeight="1" x14ac:dyDescent="0.25">
      <c r="A500" s="36" t="s">
        <v>993</v>
      </c>
      <c r="B500" s="42" t="s">
        <v>994</v>
      </c>
      <c r="C500" s="38">
        <f>ROUND([1]Ins_Aziende!C500,2)</f>
        <v>0</v>
      </c>
      <c r="D500" s="2">
        <v>1</v>
      </c>
      <c r="E500" s="11">
        <f t="shared" si="16"/>
        <v>0</v>
      </c>
      <c r="F500" s="12"/>
    </row>
    <row r="501" spans="1:6" ht="24" customHeight="1" x14ac:dyDescent="0.25">
      <c r="A501" s="36" t="s">
        <v>995</v>
      </c>
      <c r="B501" s="42" t="s">
        <v>996</v>
      </c>
      <c r="C501" s="38">
        <f>ROUND([1]Ins_Aziende!C501,2)</f>
        <v>0</v>
      </c>
      <c r="D501" s="2">
        <v>1</v>
      </c>
      <c r="E501" s="11">
        <f t="shared" si="16"/>
        <v>0</v>
      </c>
      <c r="F501" s="12"/>
    </row>
    <row r="502" spans="1:6" ht="24" customHeight="1" x14ac:dyDescent="0.25">
      <c r="A502" s="36" t="s">
        <v>997</v>
      </c>
      <c r="B502" s="42" t="s">
        <v>998</v>
      </c>
      <c r="C502" s="38">
        <f>ROUND([1]Ins_Aziende!C502,2)</f>
        <v>0</v>
      </c>
      <c r="D502" s="2">
        <v>1</v>
      </c>
      <c r="E502" s="11">
        <f t="shared" si="16"/>
        <v>0</v>
      </c>
      <c r="F502" s="12"/>
    </row>
    <row r="503" spans="1:6" ht="24" customHeight="1" x14ac:dyDescent="0.25">
      <c r="A503" s="36" t="s">
        <v>999</v>
      </c>
      <c r="B503" s="42" t="s">
        <v>1000</v>
      </c>
      <c r="C503" s="38">
        <f>ROUND([1]Ins_Aziende!C503,2)</f>
        <v>0</v>
      </c>
      <c r="D503" s="2">
        <v>1</v>
      </c>
      <c r="E503" s="11">
        <f t="shared" si="16"/>
        <v>0</v>
      </c>
      <c r="F503" s="12"/>
    </row>
    <row r="504" spans="1:6" ht="24" customHeight="1" x14ac:dyDescent="0.25">
      <c r="A504" s="36" t="s">
        <v>1001</v>
      </c>
      <c r="B504" s="42" t="s">
        <v>1002</v>
      </c>
      <c r="C504" s="38">
        <f>ROUND([1]Ins_Aziende!C504,2)</f>
        <v>0</v>
      </c>
      <c r="D504" s="2">
        <v>1</v>
      </c>
      <c r="E504" s="11">
        <f t="shared" si="16"/>
        <v>0</v>
      </c>
      <c r="F504" s="12"/>
    </row>
    <row r="505" spans="1:6" ht="24" customHeight="1" x14ac:dyDescent="0.25">
      <c r="A505" s="43" t="s">
        <v>1003</v>
      </c>
      <c r="B505" s="44" t="s">
        <v>1004</v>
      </c>
      <c r="C505" s="45">
        <f>ROUND([1]Ins_Aziende!C505,2)</f>
        <v>0</v>
      </c>
      <c r="D505" s="2">
        <v>1</v>
      </c>
      <c r="E505" s="11">
        <f t="shared" si="16"/>
        <v>0</v>
      </c>
      <c r="F505" s="12"/>
    </row>
    <row r="506" spans="1:6" ht="24" customHeight="1" x14ac:dyDescent="0.25">
      <c r="A506" s="8" t="s">
        <v>1005</v>
      </c>
      <c r="B506" s="16" t="s">
        <v>1006</v>
      </c>
      <c r="C506" s="14">
        <f>ROUND(C507+C508+C509+C512+C513+C514,2)</f>
        <v>34079.89</v>
      </c>
      <c r="D506" s="11">
        <v>0</v>
      </c>
      <c r="E506" s="11">
        <f t="shared" si="16"/>
        <v>0</v>
      </c>
      <c r="F506" s="12"/>
    </row>
    <row r="507" spans="1:6" ht="24" customHeight="1" x14ac:dyDescent="0.25">
      <c r="A507" s="36" t="s">
        <v>1007</v>
      </c>
      <c r="B507" s="42" t="s">
        <v>1008</v>
      </c>
      <c r="C507" s="38">
        <f>ROUND([1]Ins_Aziende!C507,2)</f>
        <v>0</v>
      </c>
      <c r="D507" s="2">
        <v>1</v>
      </c>
      <c r="E507" s="11">
        <f t="shared" si="16"/>
        <v>0</v>
      </c>
      <c r="F507" s="12"/>
    </row>
    <row r="508" spans="1:6" ht="24" customHeight="1" x14ac:dyDescent="0.25">
      <c r="A508" s="36" t="s">
        <v>1009</v>
      </c>
      <c r="B508" s="42" t="s">
        <v>1010</v>
      </c>
      <c r="C508" s="38">
        <f>ROUND([1]Ins_Aziende!C508,2)</f>
        <v>0</v>
      </c>
      <c r="D508" s="2">
        <v>1</v>
      </c>
      <c r="E508" s="11">
        <f t="shared" si="16"/>
        <v>0</v>
      </c>
      <c r="F508" s="12"/>
    </row>
    <row r="509" spans="1:6" ht="24" customHeight="1" x14ac:dyDescent="0.25">
      <c r="A509" s="8" t="s">
        <v>1011</v>
      </c>
      <c r="B509" s="17" t="s">
        <v>1012</v>
      </c>
      <c r="C509" s="14">
        <f>ROUND(C510+C511,2)</f>
        <v>34079.89</v>
      </c>
      <c r="D509" s="11">
        <v>0</v>
      </c>
      <c r="E509" s="11">
        <f t="shared" si="16"/>
        <v>0</v>
      </c>
      <c r="F509" s="12"/>
    </row>
    <row r="510" spans="1:6" ht="24" customHeight="1" x14ac:dyDescent="0.25">
      <c r="A510" s="36" t="s">
        <v>1013</v>
      </c>
      <c r="B510" s="51" t="s">
        <v>1014</v>
      </c>
      <c r="C510" s="38">
        <f>ROUND([1]Ins_Aziende!C510,2)</f>
        <v>0</v>
      </c>
      <c r="D510" s="2">
        <v>1</v>
      </c>
      <c r="E510" s="11">
        <f t="shared" si="16"/>
        <v>0</v>
      </c>
      <c r="F510" s="12"/>
    </row>
    <row r="511" spans="1:6" ht="24" customHeight="1" x14ac:dyDescent="0.25">
      <c r="A511" s="36" t="s">
        <v>1015</v>
      </c>
      <c r="B511" s="51" t="s">
        <v>1016</v>
      </c>
      <c r="C511" s="38">
        <f>ROUND([1]Ins_Aziende!C511,2)</f>
        <v>34079.89</v>
      </c>
      <c r="D511" s="2">
        <v>1</v>
      </c>
      <c r="E511" s="11">
        <f t="shared" si="16"/>
        <v>0</v>
      </c>
      <c r="F511" s="12"/>
    </row>
    <row r="512" spans="1:6" ht="24" customHeight="1" x14ac:dyDescent="0.25">
      <c r="A512" s="36" t="s">
        <v>1017</v>
      </c>
      <c r="B512" s="42" t="s">
        <v>1018</v>
      </c>
      <c r="C512" s="38">
        <f>ROUND([1]Ins_Aziende!C512,2)</f>
        <v>0</v>
      </c>
      <c r="D512" s="2">
        <v>1</v>
      </c>
      <c r="E512" s="11">
        <f t="shared" si="16"/>
        <v>0</v>
      </c>
      <c r="F512" s="12"/>
    </row>
    <row r="513" spans="1:6" ht="24" customHeight="1" x14ac:dyDescent="0.25">
      <c r="A513" s="36" t="s">
        <v>1019</v>
      </c>
      <c r="B513" s="42" t="s">
        <v>1020</v>
      </c>
      <c r="C513" s="38">
        <f>ROUND([1]Ins_Aziende!C513,2)</f>
        <v>0</v>
      </c>
      <c r="D513" s="2">
        <v>1</v>
      </c>
      <c r="E513" s="11">
        <f t="shared" si="16"/>
        <v>0</v>
      </c>
      <c r="F513" s="12"/>
    </row>
    <row r="514" spans="1:6" ht="24" customHeight="1" x14ac:dyDescent="0.25">
      <c r="A514" s="36" t="s">
        <v>1021</v>
      </c>
      <c r="B514" s="42" t="s">
        <v>1022</v>
      </c>
      <c r="C514" s="38">
        <f>ROUND([1]Ins_Aziende!C514,2)</f>
        <v>0</v>
      </c>
      <c r="D514" s="2">
        <v>1</v>
      </c>
      <c r="E514" s="11">
        <f t="shared" si="16"/>
        <v>0</v>
      </c>
      <c r="F514" s="12"/>
    </row>
    <row r="515" spans="1:6" ht="24" customHeight="1" x14ac:dyDescent="0.25">
      <c r="A515" s="8" t="s">
        <v>1023</v>
      </c>
      <c r="B515" s="16" t="s">
        <v>1024</v>
      </c>
      <c r="C515" s="14">
        <f>ROUND(SUM(C516:C525),2)</f>
        <v>214883.72</v>
      </c>
      <c r="D515" s="11">
        <v>0</v>
      </c>
      <c r="E515" s="11">
        <f t="shared" si="16"/>
        <v>0</v>
      </c>
      <c r="F515" s="12"/>
    </row>
    <row r="516" spans="1:6" ht="24" customHeight="1" x14ac:dyDescent="0.25">
      <c r="A516" s="36" t="s">
        <v>1025</v>
      </c>
      <c r="B516" s="42" t="s">
        <v>1026</v>
      </c>
      <c r="C516" s="38">
        <f>ROUND([1]Ins_Aziende!C516,2)</f>
        <v>0</v>
      </c>
      <c r="D516" s="2">
        <v>1</v>
      </c>
      <c r="E516" s="11">
        <f t="shared" si="16"/>
        <v>0</v>
      </c>
      <c r="F516" s="12"/>
    </row>
    <row r="517" spans="1:6" ht="24" customHeight="1" x14ac:dyDescent="0.25">
      <c r="A517" s="36" t="s">
        <v>1027</v>
      </c>
      <c r="B517" s="42" t="s">
        <v>1028</v>
      </c>
      <c r="C517" s="38">
        <f>ROUND([1]Ins_Aziende!C517,2)</f>
        <v>0</v>
      </c>
      <c r="D517" s="2">
        <v>1</v>
      </c>
      <c r="E517" s="11">
        <f t="shared" si="16"/>
        <v>0</v>
      </c>
      <c r="F517" s="12"/>
    </row>
    <row r="518" spans="1:6" ht="24" customHeight="1" x14ac:dyDescent="0.25">
      <c r="A518" s="36" t="s">
        <v>1029</v>
      </c>
      <c r="B518" s="42" t="s">
        <v>1030</v>
      </c>
      <c r="C518" s="38">
        <f>ROUND([1]Ins_Aziende!C518,2)</f>
        <v>0</v>
      </c>
      <c r="D518" s="2">
        <v>1</v>
      </c>
      <c r="E518" s="11">
        <f t="shared" si="16"/>
        <v>0</v>
      </c>
      <c r="F518" s="12"/>
    </row>
    <row r="519" spans="1:6" ht="24" customHeight="1" x14ac:dyDescent="0.25">
      <c r="A519" s="36" t="s">
        <v>1031</v>
      </c>
      <c r="B519" s="42" t="s">
        <v>1032</v>
      </c>
      <c r="C519" s="38">
        <f>ROUND([1]Ins_Aziende!C519,2)</f>
        <v>4668.0600000000004</v>
      </c>
      <c r="D519" s="2">
        <v>1</v>
      </c>
      <c r="E519" s="11">
        <f t="shared" si="16"/>
        <v>0</v>
      </c>
      <c r="F519" s="12"/>
    </row>
    <row r="520" spans="1:6" ht="24" customHeight="1" x14ac:dyDescent="0.25">
      <c r="A520" s="36" t="s">
        <v>1033</v>
      </c>
      <c r="B520" s="42" t="s">
        <v>1034</v>
      </c>
      <c r="C520" s="38">
        <f>ROUND([1]Ins_Aziende!C520,2)</f>
        <v>210215.66</v>
      </c>
      <c r="D520" s="2">
        <v>1</v>
      </c>
      <c r="E520" s="11">
        <f t="shared" si="16"/>
        <v>0</v>
      </c>
      <c r="F520" s="12"/>
    </row>
    <row r="521" spans="1:6" ht="24" customHeight="1" x14ac:dyDescent="0.25">
      <c r="A521" s="36" t="s">
        <v>1035</v>
      </c>
      <c r="B521" s="42" t="s">
        <v>1036</v>
      </c>
      <c r="C521" s="38">
        <f>ROUND([1]Ins_Aziende!C521,2)</f>
        <v>0</v>
      </c>
      <c r="D521" s="2">
        <v>1</v>
      </c>
      <c r="E521" s="11">
        <f t="shared" si="16"/>
        <v>0</v>
      </c>
      <c r="F521" s="12"/>
    </row>
    <row r="522" spans="1:6" ht="24" customHeight="1" x14ac:dyDescent="0.25">
      <c r="A522" s="36" t="s">
        <v>1037</v>
      </c>
      <c r="B522" s="42" t="s">
        <v>1038</v>
      </c>
      <c r="C522" s="38">
        <f>ROUND([1]Ins_Aziende!C522,2)</f>
        <v>0</v>
      </c>
      <c r="D522" s="2">
        <v>1</v>
      </c>
      <c r="E522" s="11">
        <f t="shared" si="16"/>
        <v>0</v>
      </c>
      <c r="F522" s="12"/>
    </row>
    <row r="523" spans="1:6" ht="24" customHeight="1" x14ac:dyDescent="0.25">
      <c r="A523" s="36" t="s">
        <v>1039</v>
      </c>
      <c r="B523" s="42" t="s">
        <v>1040</v>
      </c>
      <c r="C523" s="38">
        <f>ROUND([1]Ins_Aziende!C523,2)</f>
        <v>0</v>
      </c>
      <c r="D523" s="2">
        <v>1</v>
      </c>
      <c r="E523" s="11">
        <f t="shared" si="16"/>
        <v>0</v>
      </c>
      <c r="F523" s="12"/>
    </row>
    <row r="524" spans="1:6" ht="24" customHeight="1" x14ac:dyDescent="0.25">
      <c r="A524" s="36" t="s">
        <v>1041</v>
      </c>
      <c r="B524" s="42" t="s">
        <v>1042</v>
      </c>
      <c r="C524" s="38">
        <f>ROUND([1]Ins_Aziende!C524,2)</f>
        <v>0</v>
      </c>
      <c r="D524" s="2">
        <v>1</v>
      </c>
      <c r="E524" s="11">
        <f t="shared" si="16"/>
        <v>0</v>
      </c>
      <c r="F524" s="12"/>
    </row>
    <row r="525" spans="1:6" ht="24" customHeight="1" x14ac:dyDescent="0.25">
      <c r="A525" s="36" t="s">
        <v>1043</v>
      </c>
      <c r="B525" s="42" t="s">
        <v>1044</v>
      </c>
      <c r="C525" s="38">
        <f>ROUND([1]Ins_Aziende!C525,2)</f>
        <v>0</v>
      </c>
      <c r="D525" s="2">
        <v>1</v>
      </c>
      <c r="E525" s="11">
        <f t="shared" si="16"/>
        <v>0</v>
      </c>
      <c r="F525" s="12"/>
    </row>
    <row r="526" spans="1:6" ht="24" customHeight="1" x14ac:dyDescent="0.25">
      <c r="A526" s="8" t="s">
        <v>1045</v>
      </c>
      <c r="B526" s="9" t="s">
        <v>1046</v>
      </c>
      <c r="C526" s="14">
        <f>ROUND(C527+C531-C537-C541,2)</f>
        <v>0</v>
      </c>
      <c r="D526" s="11">
        <v>0</v>
      </c>
      <c r="E526" s="11"/>
      <c r="F526" s="12"/>
    </row>
    <row r="527" spans="1:6" ht="24" customHeight="1" x14ac:dyDescent="0.25">
      <c r="A527" s="8" t="s">
        <v>1047</v>
      </c>
      <c r="B527" s="9" t="s">
        <v>1048</v>
      </c>
      <c r="C527" s="14">
        <f>ROUND(+C528+C529+C530,2)</f>
        <v>0</v>
      </c>
      <c r="D527" s="11">
        <v>0</v>
      </c>
      <c r="E527" s="11">
        <f t="shared" si="16"/>
        <v>0</v>
      </c>
      <c r="F527" s="12"/>
    </row>
    <row r="528" spans="1:6" ht="24" customHeight="1" x14ac:dyDescent="0.25">
      <c r="A528" s="36" t="s">
        <v>1049</v>
      </c>
      <c r="B528" s="47" t="s">
        <v>1050</v>
      </c>
      <c r="C528" s="38">
        <f>ROUND([1]Ins_Aziende!C528,2)</f>
        <v>0</v>
      </c>
      <c r="D528" s="2">
        <v>1</v>
      </c>
      <c r="E528" s="11">
        <f t="shared" si="16"/>
        <v>0</v>
      </c>
      <c r="F528" s="12"/>
    </row>
    <row r="529" spans="1:6" ht="24" customHeight="1" x14ac:dyDescent="0.25">
      <c r="A529" s="36" t="s">
        <v>1051</v>
      </c>
      <c r="B529" s="47" t="s">
        <v>1052</v>
      </c>
      <c r="C529" s="38">
        <f>ROUND([1]Ins_Aziende!C529,2)</f>
        <v>0</v>
      </c>
      <c r="D529" s="2">
        <v>1</v>
      </c>
      <c r="E529" s="11">
        <f t="shared" si="16"/>
        <v>0</v>
      </c>
      <c r="F529" s="12"/>
    </row>
    <row r="530" spans="1:6" ht="24" customHeight="1" x14ac:dyDescent="0.25">
      <c r="A530" s="36" t="s">
        <v>1053</v>
      </c>
      <c r="B530" s="47" t="s">
        <v>1054</v>
      </c>
      <c r="C530" s="38">
        <f>ROUND([1]Ins_Aziende!C530,2)</f>
        <v>0</v>
      </c>
      <c r="D530" s="2">
        <v>1</v>
      </c>
      <c r="E530" s="11">
        <f t="shared" si="16"/>
        <v>0</v>
      </c>
      <c r="F530" s="12"/>
    </row>
    <row r="531" spans="1:6" ht="24" customHeight="1" x14ac:dyDescent="0.25">
      <c r="A531" s="8" t="s">
        <v>1055</v>
      </c>
      <c r="B531" s="9" t="s">
        <v>1056</v>
      </c>
      <c r="C531" s="14">
        <f>ROUND(SUM(C532:C536),2)</f>
        <v>0</v>
      </c>
      <c r="D531" s="11">
        <v>0</v>
      </c>
      <c r="E531" s="11">
        <f t="shared" si="16"/>
        <v>0</v>
      </c>
      <c r="F531" s="12"/>
    </row>
    <row r="532" spans="1:6" ht="24" customHeight="1" x14ac:dyDescent="0.25">
      <c r="A532" s="36" t="s">
        <v>1057</v>
      </c>
      <c r="B532" s="47" t="s">
        <v>1058</v>
      </c>
      <c r="C532" s="38">
        <f>ROUND([1]Ins_Aziende!C532,2)</f>
        <v>0</v>
      </c>
      <c r="D532" s="2">
        <v>1</v>
      </c>
      <c r="E532" s="11">
        <f t="shared" si="16"/>
        <v>0</v>
      </c>
      <c r="F532" s="12"/>
    </row>
    <row r="533" spans="1:6" ht="24" customHeight="1" x14ac:dyDescent="0.25">
      <c r="A533" s="36" t="s">
        <v>1059</v>
      </c>
      <c r="B533" s="47" t="s">
        <v>1060</v>
      </c>
      <c r="C533" s="38">
        <f>ROUND([1]Ins_Aziende!C533,2)</f>
        <v>0</v>
      </c>
      <c r="D533" s="2">
        <v>1</v>
      </c>
      <c r="E533" s="11">
        <f t="shared" si="16"/>
        <v>0</v>
      </c>
      <c r="F533" s="12"/>
    </row>
    <row r="534" spans="1:6" ht="24" customHeight="1" x14ac:dyDescent="0.25">
      <c r="A534" s="36" t="s">
        <v>1061</v>
      </c>
      <c r="B534" s="47" t="s">
        <v>1062</v>
      </c>
      <c r="C534" s="38">
        <f>ROUND([1]Ins_Aziende!C534,2)</f>
        <v>0</v>
      </c>
      <c r="D534" s="2">
        <v>1</v>
      </c>
      <c r="E534" s="11">
        <f t="shared" si="16"/>
        <v>0</v>
      </c>
      <c r="F534" s="12"/>
    </row>
    <row r="535" spans="1:6" ht="24" customHeight="1" x14ac:dyDescent="0.25">
      <c r="A535" s="36" t="s">
        <v>1063</v>
      </c>
      <c r="B535" s="47" t="s">
        <v>1064</v>
      </c>
      <c r="C535" s="38">
        <f>ROUND([1]Ins_Aziende!C535,2)</f>
        <v>0</v>
      </c>
      <c r="D535" s="2">
        <v>1</v>
      </c>
      <c r="E535" s="11">
        <f t="shared" si="16"/>
        <v>0</v>
      </c>
      <c r="F535" s="12"/>
    </row>
    <row r="536" spans="1:6" ht="24" customHeight="1" x14ac:dyDescent="0.25">
      <c r="A536" s="36" t="s">
        <v>1065</v>
      </c>
      <c r="B536" s="47" t="s">
        <v>1066</v>
      </c>
      <c r="C536" s="38">
        <f>ROUND([1]Ins_Aziende!C536,2)</f>
        <v>0</v>
      </c>
      <c r="D536" s="2">
        <v>1</v>
      </c>
      <c r="E536" s="11">
        <f t="shared" si="16"/>
        <v>0</v>
      </c>
      <c r="F536" s="12"/>
    </row>
    <row r="537" spans="1:6" ht="24" customHeight="1" x14ac:dyDescent="0.25">
      <c r="A537" s="8" t="s">
        <v>1067</v>
      </c>
      <c r="B537" s="9" t="s">
        <v>1068</v>
      </c>
      <c r="C537" s="14">
        <f>ROUND(SUM(C538:C540),2)</f>
        <v>0</v>
      </c>
      <c r="D537" s="11">
        <v>0</v>
      </c>
      <c r="E537" s="11">
        <f t="shared" si="16"/>
        <v>0</v>
      </c>
      <c r="F537" s="12"/>
    </row>
    <row r="538" spans="1:6" ht="24" customHeight="1" x14ac:dyDescent="0.25">
      <c r="A538" s="36" t="s">
        <v>1069</v>
      </c>
      <c r="B538" s="47" t="s">
        <v>1070</v>
      </c>
      <c r="C538" s="38">
        <f>ROUND([1]Ins_Aziende!C538,2)</f>
        <v>0</v>
      </c>
      <c r="D538" s="2">
        <v>1</v>
      </c>
      <c r="E538" s="11">
        <f t="shared" si="16"/>
        <v>0</v>
      </c>
      <c r="F538" s="12"/>
    </row>
    <row r="539" spans="1:6" ht="24" customHeight="1" x14ac:dyDescent="0.25">
      <c r="A539" s="36" t="s">
        <v>1071</v>
      </c>
      <c r="B539" s="47" t="s">
        <v>1072</v>
      </c>
      <c r="C539" s="38">
        <f>ROUND([1]Ins_Aziende!C539,2)</f>
        <v>0</v>
      </c>
      <c r="D539" s="2">
        <v>1</v>
      </c>
      <c r="E539" s="11">
        <f t="shared" si="16"/>
        <v>0</v>
      </c>
      <c r="F539" s="12"/>
    </row>
    <row r="540" spans="1:6" ht="24" customHeight="1" x14ac:dyDescent="0.25">
      <c r="A540" s="36" t="s">
        <v>1073</v>
      </c>
      <c r="B540" s="47" t="s">
        <v>1074</v>
      </c>
      <c r="C540" s="38">
        <f>ROUND([1]Ins_Aziende!C540,2)</f>
        <v>0</v>
      </c>
      <c r="D540" s="2">
        <v>1</v>
      </c>
      <c r="E540" s="11">
        <f t="shared" si="16"/>
        <v>0</v>
      </c>
      <c r="F540" s="12"/>
    </row>
    <row r="541" spans="1:6" ht="24" customHeight="1" x14ac:dyDescent="0.25">
      <c r="A541" s="8" t="s">
        <v>1075</v>
      </c>
      <c r="B541" s="9" t="s">
        <v>1076</v>
      </c>
      <c r="C541" s="14">
        <f>ROUND(SUM(C542:C543),2)</f>
        <v>0</v>
      </c>
      <c r="D541" s="11">
        <v>0</v>
      </c>
      <c r="E541" s="11">
        <f t="shared" si="16"/>
        <v>0</v>
      </c>
      <c r="F541" s="12"/>
    </row>
    <row r="542" spans="1:6" ht="24" customHeight="1" x14ac:dyDescent="0.25">
      <c r="A542" s="36" t="s">
        <v>1077</v>
      </c>
      <c r="B542" s="47" t="s">
        <v>1078</v>
      </c>
      <c r="C542" s="38">
        <f>ROUND([1]Ins_Aziende!C542,2)</f>
        <v>0</v>
      </c>
      <c r="D542" s="2">
        <v>1</v>
      </c>
      <c r="E542" s="11">
        <f t="shared" si="16"/>
        <v>0</v>
      </c>
      <c r="F542" s="12"/>
    </row>
    <row r="543" spans="1:6" ht="24" customHeight="1" x14ac:dyDescent="0.25">
      <c r="A543" s="36" t="s">
        <v>1079</v>
      </c>
      <c r="B543" s="47" t="s">
        <v>1080</v>
      </c>
      <c r="C543" s="38">
        <f>ROUND([1]Ins_Aziende!C543,2)</f>
        <v>0</v>
      </c>
      <c r="D543" s="2">
        <v>1</v>
      </c>
      <c r="E543" s="11">
        <f t="shared" si="16"/>
        <v>0</v>
      </c>
      <c r="F543" s="12"/>
    </row>
    <row r="544" spans="1:6" ht="24" customHeight="1" x14ac:dyDescent="0.25">
      <c r="A544" s="8" t="s">
        <v>1081</v>
      </c>
      <c r="B544" s="9" t="s">
        <v>1082</v>
      </c>
      <c r="C544" s="14">
        <f>ROUND(C545-C546,2)</f>
        <v>0</v>
      </c>
      <c r="D544" s="11">
        <v>0</v>
      </c>
      <c r="E544" s="11"/>
      <c r="F544" s="12"/>
    </row>
    <row r="545" spans="1:6" ht="24" customHeight="1" x14ac:dyDescent="0.25">
      <c r="A545" s="43" t="s">
        <v>1083</v>
      </c>
      <c r="B545" s="56" t="s">
        <v>1084</v>
      </c>
      <c r="C545" s="45">
        <f>ROUND([1]Ins_Aziende!C545,2)</f>
        <v>0</v>
      </c>
      <c r="D545" s="2">
        <v>1</v>
      </c>
      <c r="E545" s="11">
        <f t="shared" si="16"/>
        <v>0</v>
      </c>
      <c r="F545" s="12"/>
    </row>
    <row r="546" spans="1:6" ht="24" customHeight="1" x14ac:dyDescent="0.25">
      <c r="A546" s="43" t="s">
        <v>1085</v>
      </c>
      <c r="B546" s="56" t="s">
        <v>1086</v>
      </c>
      <c r="C546" s="45">
        <f>ROUND([1]Ins_Aziende!C546,2)</f>
        <v>0</v>
      </c>
      <c r="D546" s="2">
        <v>1</v>
      </c>
      <c r="E546" s="11">
        <f t="shared" si="16"/>
        <v>0</v>
      </c>
      <c r="F546" s="12"/>
    </row>
    <row r="547" spans="1:6" ht="24" customHeight="1" x14ac:dyDescent="0.25">
      <c r="A547" s="8" t="s">
        <v>1087</v>
      </c>
      <c r="B547" s="9" t="s">
        <v>1088</v>
      </c>
      <c r="C547" s="14">
        <f>ROUND(C548-C576,2)</f>
        <v>123847.84</v>
      </c>
      <c r="D547" s="11">
        <v>0</v>
      </c>
      <c r="E547" s="11"/>
      <c r="F547" s="12"/>
    </row>
    <row r="548" spans="1:6" ht="24" customHeight="1" x14ac:dyDescent="0.25">
      <c r="A548" s="8" t="s">
        <v>1089</v>
      </c>
      <c r="B548" s="9" t="s">
        <v>1090</v>
      </c>
      <c r="C548" s="14">
        <f>ROUND(+C549+C550,2)</f>
        <v>123847.84</v>
      </c>
      <c r="D548" s="11">
        <v>0</v>
      </c>
      <c r="E548" s="11">
        <f t="shared" si="16"/>
        <v>0</v>
      </c>
      <c r="F548" s="12"/>
    </row>
    <row r="549" spans="1:6" ht="24" customHeight="1" x14ac:dyDescent="0.25">
      <c r="A549" s="43" t="s">
        <v>1091</v>
      </c>
      <c r="B549" s="44" t="s">
        <v>1092</v>
      </c>
      <c r="C549" s="45">
        <f>ROUND([1]Ins_Aziende!C549,2)</f>
        <v>0</v>
      </c>
      <c r="D549" s="2">
        <v>1</v>
      </c>
      <c r="E549" s="11">
        <f t="shared" si="16"/>
        <v>0</v>
      </c>
      <c r="F549" s="12"/>
    </row>
    <row r="550" spans="1:6" ht="24" customHeight="1" x14ac:dyDescent="0.25">
      <c r="A550" s="8" t="s">
        <v>1093</v>
      </c>
      <c r="B550" s="16" t="s">
        <v>1094</v>
      </c>
      <c r="C550" s="14">
        <f>ROUND(+C551+C552+C565+C575,2)</f>
        <v>123847.84</v>
      </c>
      <c r="D550" s="11">
        <v>0</v>
      </c>
      <c r="E550" s="11">
        <f t="shared" si="16"/>
        <v>0</v>
      </c>
      <c r="F550" s="12"/>
    </row>
    <row r="551" spans="1:6" ht="24" customHeight="1" x14ac:dyDescent="0.25">
      <c r="A551" s="43" t="s">
        <v>1095</v>
      </c>
      <c r="B551" s="50" t="s">
        <v>1096</v>
      </c>
      <c r="C551" s="45">
        <f>ROUND([1]Ins_Aziende!C551,2)</f>
        <v>0</v>
      </c>
      <c r="D551" s="2">
        <v>1</v>
      </c>
      <c r="E551" s="11">
        <f t="shared" si="16"/>
        <v>0</v>
      </c>
      <c r="F551" s="12"/>
    </row>
    <row r="552" spans="1:6" ht="24" customHeight="1" x14ac:dyDescent="0.25">
      <c r="A552" s="8" t="s">
        <v>1097</v>
      </c>
      <c r="B552" s="17" t="s">
        <v>1098</v>
      </c>
      <c r="C552" s="14">
        <f>ROUND(+C553+C554+C557,2)</f>
        <v>123847.84</v>
      </c>
      <c r="D552" s="11">
        <v>0</v>
      </c>
      <c r="E552" s="11">
        <f t="shared" si="16"/>
        <v>0</v>
      </c>
      <c r="F552" s="12"/>
    </row>
    <row r="553" spans="1:6" ht="24" customHeight="1" x14ac:dyDescent="0.25">
      <c r="A553" s="36" t="s">
        <v>1099</v>
      </c>
      <c r="B553" s="51" t="s">
        <v>1100</v>
      </c>
      <c r="C553" s="38">
        <f>ROUND([1]Ins_Aziende!C553,2)</f>
        <v>0</v>
      </c>
      <c r="D553" s="2">
        <v>1</v>
      </c>
      <c r="E553" s="11">
        <f t="shared" si="16"/>
        <v>0</v>
      </c>
      <c r="F553" s="12"/>
    </row>
    <row r="554" spans="1:6" ht="24" customHeight="1" x14ac:dyDescent="0.25">
      <c r="A554" s="8" t="s">
        <v>1101</v>
      </c>
      <c r="B554" s="18" t="s">
        <v>1102</v>
      </c>
      <c r="C554" s="14">
        <f>ROUND(C555+C556,2)</f>
        <v>0</v>
      </c>
      <c r="D554" s="11">
        <v>0</v>
      </c>
      <c r="E554" s="11">
        <f t="shared" si="16"/>
        <v>0</v>
      </c>
      <c r="F554" s="12"/>
    </row>
    <row r="555" spans="1:6" ht="24" customHeight="1" x14ac:dyDescent="0.25">
      <c r="A555" s="29" t="s">
        <v>1103</v>
      </c>
      <c r="B555" s="30" t="s">
        <v>1104</v>
      </c>
      <c r="C555" s="31">
        <f>ROUND(VLOOKUP(A555,PosteR,3,0),2)</f>
        <v>0</v>
      </c>
      <c r="D555" s="2">
        <v>1</v>
      </c>
      <c r="E555" s="11">
        <f t="shared" si="16"/>
        <v>0</v>
      </c>
      <c r="F555" s="12"/>
    </row>
    <row r="556" spans="1:6" ht="24" customHeight="1" x14ac:dyDescent="0.25">
      <c r="A556" s="29" t="s">
        <v>1105</v>
      </c>
      <c r="B556" s="30" t="s">
        <v>1106</v>
      </c>
      <c r="C556" s="31">
        <f>ROUND(VLOOKUP(A556,PosteR,3,0),2)</f>
        <v>0</v>
      </c>
      <c r="D556" s="2">
        <v>1</v>
      </c>
      <c r="E556" s="11">
        <f t="shared" si="16"/>
        <v>0</v>
      </c>
      <c r="F556" s="12"/>
    </row>
    <row r="557" spans="1:6" ht="24" customHeight="1" x14ac:dyDescent="0.25">
      <c r="A557" s="8" t="s">
        <v>1107</v>
      </c>
      <c r="B557" s="18" t="s">
        <v>1108</v>
      </c>
      <c r="C557" s="14">
        <f>ROUND(SUM(C558:C564),2)</f>
        <v>123847.84</v>
      </c>
      <c r="D557" s="11">
        <v>0</v>
      </c>
      <c r="E557" s="11">
        <f t="shared" si="16"/>
        <v>0</v>
      </c>
      <c r="F557" s="12"/>
    </row>
    <row r="558" spans="1:6" ht="24" customHeight="1" x14ac:dyDescent="0.25">
      <c r="A558" s="22" t="s">
        <v>1109</v>
      </c>
      <c r="B558" s="59" t="s">
        <v>1110</v>
      </c>
      <c r="C558" s="24">
        <v>0</v>
      </c>
      <c r="D558" s="2">
        <v>1</v>
      </c>
      <c r="E558" s="11">
        <f t="shared" si="16"/>
        <v>0</v>
      </c>
      <c r="F558" s="12"/>
    </row>
    <row r="559" spans="1:6" ht="24" customHeight="1" x14ac:dyDescent="0.25">
      <c r="A559" s="36" t="s">
        <v>1111</v>
      </c>
      <c r="B559" s="37" t="s">
        <v>1112</v>
      </c>
      <c r="C559" s="38">
        <f>ROUND([1]Ins_Aziende!C559,2)</f>
        <v>0</v>
      </c>
      <c r="D559" s="2">
        <v>1</v>
      </c>
      <c r="E559" s="11">
        <f t="shared" si="16"/>
        <v>0</v>
      </c>
      <c r="F559" s="12"/>
    </row>
    <row r="560" spans="1:6" ht="24" customHeight="1" x14ac:dyDescent="0.25">
      <c r="A560" s="36" t="s">
        <v>1113</v>
      </c>
      <c r="B560" s="37" t="s">
        <v>1114</v>
      </c>
      <c r="C560" s="38">
        <f>ROUND([1]Ins_Aziende!C560,2)</f>
        <v>0</v>
      </c>
      <c r="D560" s="2">
        <v>1</v>
      </c>
      <c r="E560" s="11">
        <f t="shared" ref="E560:E565" si="17">IF(C560&lt;0,1,0)</f>
        <v>0</v>
      </c>
      <c r="F560" s="12"/>
    </row>
    <row r="561" spans="1:6" ht="24" customHeight="1" x14ac:dyDescent="0.25">
      <c r="A561" s="36" t="s">
        <v>1115</v>
      </c>
      <c r="B561" s="37" t="s">
        <v>1116</v>
      </c>
      <c r="C561" s="38">
        <f>ROUND([1]Ins_Aziende!C561,2)</f>
        <v>0</v>
      </c>
      <c r="D561" s="2">
        <v>1</v>
      </c>
      <c r="E561" s="11">
        <f t="shared" si="17"/>
        <v>0</v>
      </c>
      <c r="F561" s="12"/>
    </row>
    <row r="562" spans="1:6" ht="24" customHeight="1" x14ac:dyDescent="0.25">
      <c r="A562" s="36" t="s">
        <v>1117</v>
      </c>
      <c r="B562" s="37" t="s">
        <v>1118</v>
      </c>
      <c r="C562" s="38">
        <f>ROUND([1]Ins_Aziende!C562,2)</f>
        <v>0</v>
      </c>
      <c r="D562" s="2">
        <v>1</v>
      </c>
      <c r="E562" s="11">
        <f t="shared" si="17"/>
        <v>0</v>
      </c>
      <c r="F562" s="12"/>
    </row>
    <row r="563" spans="1:6" ht="24" customHeight="1" x14ac:dyDescent="0.25">
      <c r="A563" s="36" t="s">
        <v>1119</v>
      </c>
      <c r="B563" s="37" t="s">
        <v>1120</v>
      </c>
      <c r="C563" s="38">
        <f>ROUND([1]Ins_Aziende!C563,2)</f>
        <v>0</v>
      </c>
      <c r="D563" s="2">
        <v>1</v>
      </c>
      <c r="E563" s="11">
        <f t="shared" si="17"/>
        <v>0</v>
      </c>
      <c r="F563" s="12"/>
    </row>
    <row r="564" spans="1:6" ht="24" customHeight="1" x14ac:dyDescent="0.25">
      <c r="A564" s="36" t="s">
        <v>1121</v>
      </c>
      <c r="B564" s="37" t="s">
        <v>1122</v>
      </c>
      <c r="C564" s="38">
        <f>ROUND([1]Ins_Aziende!C564,2)</f>
        <v>123847.84</v>
      </c>
      <c r="D564" s="2">
        <v>1</v>
      </c>
      <c r="E564" s="11">
        <f t="shared" si="17"/>
        <v>0</v>
      </c>
      <c r="F564" s="12"/>
    </row>
    <row r="565" spans="1:6" ht="24" customHeight="1" x14ac:dyDescent="0.25">
      <c r="A565" s="8" t="s">
        <v>1123</v>
      </c>
      <c r="B565" s="17" t="s">
        <v>1124</v>
      </c>
      <c r="C565" s="14">
        <f>ROUND(+C566+C567,2)</f>
        <v>0</v>
      </c>
      <c r="D565" s="11">
        <v>0</v>
      </c>
      <c r="E565" s="11">
        <f t="shared" si="17"/>
        <v>0</v>
      </c>
      <c r="F565" s="12"/>
    </row>
    <row r="566" spans="1:6" ht="24" customHeight="1" x14ac:dyDescent="0.25">
      <c r="A566" s="22" t="s">
        <v>1125</v>
      </c>
      <c r="B566" s="23" t="s">
        <v>1126</v>
      </c>
      <c r="C566" s="24">
        <v>0</v>
      </c>
      <c r="D566" s="11">
        <v>0</v>
      </c>
      <c r="E566" s="11">
        <f>IF(C566&lt;0,1,0)</f>
        <v>0</v>
      </c>
      <c r="F566" s="12"/>
    </row>
    <row r="567" spans="1:6" ht="24" customHeight="1" x14ac:dyDescent="0.25">
      <c r="A567" s="8" t="s">
        <v>1127</v>
      </c>
      <c r="B567" s="18" t="s">
        <v>1128</v>
      </c>
      <c r="C567" s="14">
        <f>ROUND(SUM(C568:C574),2)</f>
        <v>0</v>
      </c>
      <c r="D567" s="11">
        <v>0</v>
      </c>
      <c r="F567" s="12"/>
    </row>
    <row r="568" spans="1:6" ht="24" customHeight="1" x14ac:dyDescent="0.25">
      <c r="A568" s="22" t="s">
        <v>1129</v>
      </c>
      <c r="B568" s="59" t="s">
        <v>1130</v>
      </c>
      <c r="C568" s="24">
        <v>0</v>
      </c>
      <c r="D568" s="11">
        <v>0</v>
      </c>
      <c r="F568" s="12"/>
    </row>
    <row r="569" spans="1:6" ht="24" customHeight="1" x14ac:dyDescent="0.25">
      <c r="A569" s="22" t="s">
        <v>1131</v>
      </c>
      <c r="B569" s="59" t="s">
        <v>1132</v>
      </c>
      <c r="C569" s="24">
        <v>0</v>
      </c>
      <c r="D569" s="11">
        <v>0</v>
      </c>
      <c r="F569" s="12"/>
    </row>
    <row r="570" spans="1:6" ht="24" customHeight="1" x14ac:dyDescent="0.25">
      <c r="A570" s="22" t="s">
        <v>1133</v>
      </c>
      <c r="B570" s="59" t="s">
        <v>1134</v>
      </c>
      <c r="C570" s="24">
        <v>0</v>
      </c>
      <c r="D570" s="11">
        <v>0</v>
      </c>
      <c r="F570" s="12"/>
    </row>
    <row r="571" spans="1:6" ht="24" customHeight="1" x14ac:dyDescent="0.25">
      <c r="A571" s="22" t="s">
        <v>1135</v>
      </c>
      <c r="B571" s="59" t="s">
        <v>1136</v>
      </c>
      <c r="C571" s="24">
        <v>0</v>
      </c>
      <c r="D571" s="11">
        <v>0</v>
      </c>
      <c r="F571" s="12"/>
    </row>
    <row r="572" spans="1:6" ht="24" customHeight="1" x14ac:dyDescent="0.25">
      <c r="A572" s="22" t="s">
        <v>1137</v>
      </c>
      <c r="B572" s="59" t="s">
        <v>1138</v>
      </c>
      <c r="C572" s="24">
        <v>0</v>
      </c>
      <c r="D572" s="11">
        <v>0</v>
      </c>
      <c r="F572" s="12"/>
    </row>
    <row r="573" spans="1:6" ht="24" customHeight="1" x14ac:dyDescent="0.25">
      <c r="A573" s="22" t="s">
        <v>1139</v>
      </c>
      <c r="B573" s="59" t="s">
        <v>1140</v>
      </c>
      <c r="C573" s="24">
        <v>0</v>
      </c>
      <c r="D573" s="11">
        <v>0</v>
      </c>
      <c r="F573" s="12"/>
    </row>
    <row r="574" spans="1:6" ht="24" customHeight="1" x14ac:dyDescent="0.25">
      <c r="A574" s="36" t="s">
        <v>1141</v>
      </c>
      <c r="B574" s="37" t="s">
        <v>1142</v>
      </c>
      <c r="C574" s="38">
        <f>ROUND([1]Ins_Aziende!C574,2)</f>
        <v>0</v>
      </c>
      <c r="D574" s="2">
        <v>1</v>
      </c>
      <c r="E574" s="11">
        <f>IF(C574&lt;0,1,0)</f>
        <v>0</v>
      </c>
      <c r="F574" s="12"/>
    </row>
    <row r="575" spans="1:6" ht="24" customHeight="1" x14ac:dyDescent="0.25">
      <c r="A575" s="43" t="s">
        <v>1143</v>
      </c>
      <c r="B575" s="50" t="s">
        <v>1144</v>
      </c>
      <c r="C575" s="45">
        <f>ROUND([1]Ins_Aziende!C575,2)</f>
        <v>0</v>
      </c>
      <c r="D575" s="2">
        <v>1</v>
      </c>
      <c r="E575" s="11">
        <f>IF(C575&lt;0,1,0)</f>
        <v>0</v>
      </c>
      <c r="F575" s="12"/>
    </row>
    <row r="576" spans="1:6" ht="24" customHeight="1" x14ac:dyDescent="0.25">
      <c r="A576" s="8" t="s">
        <v>1145</v>
      </c>
      <c r="B576" s="9" t="s">
        <v>1146</v>
      </c>
      <c r="C576" s="14">
        <f>ROUND(+C577+C578,2)</f>
        <v>0</v>
      </c>
      <c r="D576" s="11">
        <v>0</v>
      </c>
      <c r="E576" s="11">
        <f t="shared" ref="E576:E597" si="18">IF(C576&lt;0,1,0)</f>
        <v>0</v>
      </c>
      <c r="F576" s="12"/>
    </row>
    <row r="577" spans="1:6" ht="24" customHeight="1" x14ac:dyDescent="0.25">
      <c r="A577" s="43" t="s">
        <v>1147</v>
      </c>
      <c r="B577" s="44" t="s">
        <v>1148</v>
      </c>
      <c r="C577" s="45">
        <f>ROUND([1]Ins_Aziende!C577,2)</f>
        <v>0</v>
      </c>
      <c r="D577" s="2">
        <v>1</v>
      </c>
      <c r="E577" s="11">
        <f t="shared" si="18"/>
        <v>0</v>
      </c>
      <c r="F577" s="12"/>
    </row>
    <row r="578" spans="1:6" ht="24" customHeight="1" x14ac:dyDescent="0.25">
      <c r="A578" s="8" t="s">
        <v>1149</v>
      </c>
      <c r="B578" s="16" t="s">
        <v>1150</v>
      </c>
      <c r="C578" s="14">
        <f>ROUND(+C579+C580+C581+C596+C607,2)</f>
        <v>0</v>
      </c>
      <c r="D578" s="11">
        <v>0</v>
      </c>
      <c r="E578" s="11">
        <f t="shared" si="18"/>
        <v>0</v>
      </c>
      <c r="F578" s="12"/>
    </row>
    <row r="579" spans="1:6" ht="24" customHeight="1" x14ac:dyDescent="0.25">
      <c r="A579" s="43" t="s">
        <v>1151</v>
      </c>
      <c r="B579" s="50" t="s">
        <v>1152</v>
      </c>
      <c r="C579" s="45">
        <f>ROUND([1]Ins_Aziende!C579,2)</f>
        <v>0</v>
      </c>
      <c r="D579" s="2">
        <v>1</v>
      </c>
      <c r="E579" s="11">
        <f t="shared" si="18"/>
        <v>0</v>
      </c>
      <c r="F579" s="12"/>
    </row>
    <row r="580" spans="1:6" ht="24" customHeight="1" x14ac:dyDescent="0.25">
      <c r="A580" s="43" t="s">
        <v>1153</v>
      </c>
      <c r="B580" s="50" t="s">
        <v>1154</v>
      </c>
      <c r="C580" s="45">
        <f>ROUND([1]Ins_Aziende!C580,2)</f>
        <v>0</v>
      </c>
      <c r="D580" s="2">
        <v>1</v>
      </c>
      <c r="E580" s="11">
        <f t="shared" si="18"/>
        <v>0</v>
      </c>
      <c r="F580" s="12"/>
    </row>
    <row r="581" spans="1:6" ht="24" customHeight="1" x14ac:dyDescent="0.25">
      <c r="A581" s="8" t="s">
        <v>1155</v>
      </c>
      <c r="B581" s="17" t="s">
        <v>1156</v>
      </c>
      <c r="C581" s="14">
        <f>ROUND(+C582+C585,2)</f>
        <v>0</v>
      </c>
      <c r="D581" s="11">
        <v>0</v>
      </c>
      <c r="E581" s="11">
        <f t="shared" si="18"/>
        <v>0</v>
      </c>
      <c r="F581" s="12"/>
    </row>
    <row r="582" spans="1:6" ht="24" customHeight="1" x14ac:dyDescent="0.25">
      <c r="A582" s="8" t="s">
        <v>1157</v>
      </c>
      <c r="B582" s="18" t="s">
        <v>1158</v>
      </c>
      <c r="C582" s="14">
        <f>ROUND(+C583+C584,2)</f>
        <v>0</v>
      </c>
      <c r="D582" s="11">
        <v>0</v>
      </c>
      <c r="E582" s="11">
        <f t="shared" si="18"/>
        <v>0</v>
      </c>
      <c r="F582" s="12"/>
    </row>
    <row r="583" spans="1:6" ht="24" customHeight="1" x14ac:dyDescent="0.25">
      <c r="A583" s="60" t="s">
        <v>1159</v>
      </c>
      <c r="B583" s="75" t="s">
        <v>1160</v>
      </c>
      <c r="C583" s="62">
        <f>ROUND(VLOOKUP(A583,PosteR,3,0),2)</f>
        <v>0</v>
      </c>
      <c r="D583" s="2">
        <v>1</v>
      </c>
      <c r="E583" s="11">
        <f t="shared" si="18"/>
        <v>0</v>
      </c>
      <c r="F583" s="12"/>
    </row>
    <row r="584" spans="1:6" ht="24" customHeight="1" x14ac:dyDescent="0.25">
      <c r="A584" s="60" t="s">
        <v>1161</v>
      </c>
      <c r="B584" s="75" t="s">
        <v>1162</v>
      </c>
      <c r="C584" s="62">
        <f>ROUND(VLOOKUP(A584,PosteR,3,0),2)</f>
        <v>0</v>
      </c>
      <c r="D584" s="2">
        <v>1</v>
      </c>
      <c r="E584" s="11">
        <f t="shared" si="18"/>
        <v>0</v>
      </c>
      <c r="F584" s="12"/>
    </row>
    <row r="585" spans="1:6" ht="24" customHeight="1" x14ac:dyDescent="0.25">
      <c r="A585" s="8" t="s">
        <v>1163</v>
      </c>
      <c r="B585" s="18" t="s">
        <v>1164</v>
      </c>
      <c r="C585" s="14">
        <f>ROUND(+C586+C587+C591+C592+C593+C594+C595,2)</f>
        <v>0</v>
      </c>
      <c r="D585" s="11">
        <v>0</v>
      </c>
      <c r="E585" s="11">
        <f t="shared" si="18"/>
        <v>0</v>
      </c>
      <c r="F585" s="12"/>
    </row>
    <row r="586" spans="1:6" ht="24" customHeight="1" x14ac:dyDescent="0.25">
      <c r="A586" s="22" t="s">
        <v>1165</v>
      </c>
      <c r="B586" s="76" t="s">
        <v>1166</v>
      </c>
      <c r="C586" s="24">
        <v>0</v>
      </c>
      <c r="D586" s="2">
        <v>1</v>
      </c>
      <c r="E586" s="11">
        <f t="shared" si="18"/>
        <v>0</v>
      </c>
      <c r="F586" s="12"/>
    </row>
    <row r="587" spans="1:6" ht="24" customHeight="1" x14ac:dyDescent="0.25">
      <c r="A587" s="8" t="s">
        <v>1167</v>
      </c>
      <c r="B587" s="77" t="s">
        <v>1168</v>
      </c>
      <c r="C587" s="14">
        <f>ROUND(+C588+C589+C590,2)</f>
        <v>0</v>
      </c>
      <c r="D587" s="11">
        <v>0</v>
      </c>
      <c r="E587" s="11">
        <f t="shared" si="18"/>
        <v>0</v>
      </c>
      <c r="F587" s="12"/>
    </row>
    <row r="588" spans="1:6" ht="24" customHeight="1" x14ac:dyDescent="0.25">
      <c r="A588" s="36" t="s">
        <v>1169</v>
      </c>
      <c r="B588" s="78" t="s">
        <v>1170</v>
      </c>
      <c r="C588" s="38">
        <f>ROUND([1]Ins_Aziende!C588,2)</f>
        <v>0</v>
      </c>
      <c r="D588" s="2">
        <v>1</v>
      </c>
      <c r="E588" s="11">
        <f t="shared" si="18"/>
        <v>0</v>
      </c>
      <c r="F588" s="12"/>
    </row>
    <row r="589" spans="1:6" ht="24" customHeight="1" x14ac:dyDescent="0.25">
      <c r="A589" s="36" t="s">
        <v>1171</v>
      </c>
      <c r="B589" s="78" t="s">
        <v>1172</v>
      </c>
      <c r="C589" s="38">
        <f>ROUND([1]Ins_Aziende!C589,2)</f>
        <v>0</v>
      </c>
      <c r="D589" s="2">
        <v>1</v>
      </c>
      <c r="E589" s="11">
        <f t="shared" si="18"/>
        <v>0</v>
      </c>
      <c r="F589" s="12"/>
    </row>
    <row r="590" spans="1:6" ht="24" customHeight="1" x14ac:dyDescent="0.25">
      <c r="A590" s="36" t="s">
        <v>1173</v>
      </c>
      <c r="B590" s="78" t="s">
        <v>1174</v>
      </c>
      <c r="C590" s="38">
        <f>ROUND([1]Ins_Aziende!C590,2)</f>
        <v>0</v>
      </c>
      <c r="D590" s="2">
        <v>1</v>
      </c>
      <c r="E590" s="11">
        <f t="shared" si="18"/>
        <v>0</v>
      </c>
      <c r="F590" s="12"/>
    </row>
    <row r="591" spans="1:6" ht="24" customHeight="1" x14ac:dyDescent="0.25">
      <c r="A591" s="36" t="s">
        <v>1175</v>
      </c>
      <c r="B591" s="79" t="s">
        <v>1176</v>
      </c>
      <c r="C591" s="38">
        <f>ROUND([1]Ins_Aziende!C591,2)</f>
        <v>0</v>
      </c>
      <c r="D591" s="2">
        <v>1</v>
      </c>
      <c r="E591" s="11">
        <f t="shared" si="18"/>
        <v>0</v>
      </c>
      <c r="F591" s="12"/>
    </row>
    <row r="592" spans="1:6" ht="24" customHeight="1" x14ac:dyDescent="0.25">
      <c r="A592" s="36" t="s">
        <v>1177</v>
      </c>
      <c r="B592" s="79" t="s">
        <v>1178</v>
      </c>
      <c r="C592" s="38">
        <f>ROUND([1]Ins_Aziende!C592,2)</f>
        <v>0</v>
      </c>
      <c r="D592" s="2">
        <v>1</v>
      </c>
      <c r="E592" s="11">
        <f t="shared" si="18"/>
        <v>0</v>
      </c>
      <c r="F592" s="12"/>
    </row>
    <row r="593" spans="1:6" ht="24" customHeight="1" x14ac:dyDescent="0.25">
      <c r="A593" s="36" t="s">
        <v>1179</v>
      </c>
      <c r="B593" s="79" t="s">
        <v>1180</v>
      </c>
      <c r="C593" s="38">
        <f>ROUND([1]Ins_Aziende!C593,2)</f>
        <v>0</v>
      </c>
      <c r="D593" s="2">
        <v>1</v>
      </c>
      <c r="E593" s="11">
        <f t="shared" si="18"/>
        <v>0</v>
      </c>
      <c r="F593" s="12"/>
    </row>
    <row r="594" spans="1:6" ht="24" customHeight="1" x14ac:dyDescent="0.25">
      <c r="A594" s="36" t="s">
        <v>1181</v>
      </c>
      <c r="B594" s="79" t="s">
        <v>1182</v>
      </c>
      <c r="C594" s="38">
        <f>ROUND([1]Ins_Aziende!C594,2)</f>
        <v>0</v>
      </c>
      <c r="D594" s="2">
        <v>1</v>
      </c>
      <c r="E594" s="11">
        <f t="shared" si="18"/>
        <v>0</v>
      </c>
      <c r="F594" s="12"/>
    </row>
    <row r="595" spans="1:6" ht="24" customHeight="1" x14ac:dyDescent="0.25">
      <c r="A595" s="36" t="s">
        <v>1183</v>
      </c>
      <c r="B595" s="79" t="s">
        <v>1184</v>
      </c>
      <c r="C595" s="38">
        <f>ROUND([1]Ins_Aziende!C595,2)</f>
        <v>0</v>
      </c>
      <c r="D595" s="2">
        <v>1</v>
      </c>
      <c r="E595" s="11">
        <f t="shared" si="18"/>
        <v>0</v>
      </c>
      <c r="F595" s="12"/>
    </row>
    <row r="596" spans="1:6" ht="24" customHeight="1" x14ac:dyDescent="0.25">
      <c r="A596" s="8" t="s">
        <v>1185</v>
      </c>
      <c r="B596" s="17" t="s">
        <v>1186</v>
      </c>
      <c r="C596" s="14">
        <f>ROUND(+C597+C598+C599,2)</f>
        <v>0</v>
      </c>
      <c r="D596" s="11">
        <v>0</v>
      </c>
      <c r="E596" s="11">
        <f t="shared" si="18"/>
        <v>0</v>
      </c>
      <c r="F596" s="12"/>
    </row>
    <row r="597" spans="1:6" ht="24" customHeight="1" x14ac:dyDescent="0.25">
      <c r="A597" s="36" t="s">
        <v>1187</v>
      </c>
      <c r="B597" s="79" t="s">
        <v>1188</v>
      </c>
      <c r="C597" s="38">
        <f>ROUND([1]Ins_Aziende!C597,2)</f>
        <v>0</v>
      </c>
      <c r="D597" s="2">
        <v>1</v>
      </c>
      <c r="E597" s="11">
        <f t="shared" si="18"/>
        <v>0</v>
      </c>
      <c r="F597" s="12"/>
    </row>
    <row r="598" spans="1:6" ht="24" customHeight="1" x14ac:dyDescent="0.25">
      <c r="A598" s="36" t="s">
        <v>1189</v>
      </c>
      <c r="B598" s="79" t="s">
        <v>1190</v>
      </c>
      <c r="C598" s="38">
        <f>ROUND(VLOOKUP(A598,PosteR,3,0),2)</f>
        <v>0</v>
      </c>
      <c r="D598" s="11">
        <v>0</v>
      </c>
      <c r="E598" s="11">
        <f>IF(C598&lt;0,1,0)</f>
        <v>0</v>
      </c>
      <c r="F598" s="12"/>
    </row>
    <row r="599" spans="1:6" ht="24" customHeight="1" x14ac:dyDescent="0.25">
      <c r="A599" s="8" t="s">
        <v>1191</v>
      </c>
      <c r="B599" s="77" t="s">
        <v>1192</v>
      </c>
      <c r="C599" s="14">
        <f>ROUND(SUM(C600:C606),2)</f>
        <v>0</v>
      </c>
      <c r="D599" s="11">
        <v>0</v>
      </c>
      <c r="E599" s="11">
        <f>IF(C599&lt;0,1,0)</f>
        <v>0</v>
      </c>
      <c r="F599" s="12"/>
    </row>
    <row r="600" spans="1:6" ht="24" customHeight="1" x14ac:dyDescent="0.25">
      <c r="A600" s="22" t="s">
        <v>1193</v>
      </c>
      <c r="B600" s="80" t="s">
        <v>1194</v>
      </c>
      <c r="C600" s="24">
        <v>0</v>
      </c>
      <c r="D600" s="11">
        <v>0</v>
      </c>
      <c r="F600" s="12"/>
    </row>
    <row r="601" spans="1:6" ht="24" customHeight="1" x14ac:dyDescent="0.25">
      <c r="A601" s="22" t="s">
        <v>1195</v>
      </c>
      <c r="B601" s="80" t="s">
        <v>1196</v>
      </c>
      <c r="C601" s="24">
        <v>0</v>
      </c>
      <c r="D601" s="11">
        <v>0</v>
      </c>
      <c r="F601" s="12"/>
    </row>
    <row r="602" spans="1:6" ht="24" customHeight="1" x14ac:dyDescent="0.25">
      <c r="A602" s="22" t="s">
        <v>1197</v>
      </c>
      <c r="B602" s="80" t="s">
        <v>1198</v>
      </c>
      <c r="C602" s="24">
        <v>0</v>
      </c>
      <c r="D602" s="11">
        <v>0</v>
      </c>
      <c r="F602" s="12"/>
    </row>
    <row r="603" spans="1:6" ht="24" customHeight="1" x14ac:dyDescent="0.25">
      <c r="A603" s="22" t="s">
        <v>1199</v>
      </c>
      <c r="B603" s="80" t="s">
        <v>1200</v>
      </c>
      <c r="C603" s="24">
        <v>0</v>
      </c>
      <c r="D603" s="11">
        <v>0</v>
      </c>
      <c r="F603" s="12"/>
    </row>
    <row r="604" spans="1:6" ht="24" customHeight="1" x14ac:dyDescent="0.25">
      <c r="A604" s="22" t="s">
        <v>1201</v>
      </c>
      <c r="B604" s="80" t="s">
        <v>1202</v>
      </c>
      <c r="C604" s="24">
        <v>0</v>
      </c>
      <c r="D604" s="11">
        <v>0</v>
      </c>
      <c r="F604" s="12"/>
    </row>
    <row r="605" spans="1:6" ht="24" customHeight="1" x14ac:dyDescent="0.25">
      <c r="A605" s="22" t="s">
        <v>1203</v>
      </c>
      <c r="B605" s="80" t="s">
        <v>1204</v>
      </c>
      <c r="C605" s="24">
        <v>0</v>
      </c>
      <c r="D605" s="11">
        <v>0</v>
      </c>
      <c r="F605" s="12"/>
    </row>
    <row r="606" spans="1:6" ht="24" customHeight="1" x14ac:dyDescent="0.25">
      <c r="A606" s="36" t="s">
        <v>1205</v>
      </c>
      <c r="B606" s="78" t="s">
        <v>1206</v>
      </c>
      <c r="C606" s="38">
        <f>ROUND([1]Ins_Aziende!C606,2)</f>
        <v>0</v>
      </c>
      <c r="D606" s="2">
        <v>1</v>
      </c>
      <c r="E606" s="11">
        <f>IF(C606&lt;0,1,0)</f>
        <v>0</v>
      </c>
      <c r="F606" s="12"/>
    </row>
    <row r="607" spans="1:6" ht="24" customHeight="1" x14ac:dyDescent="0.25">
      <c r="A607" s="43" t="s">
        <v>1207</v>
      </c>
      <c r="B607" s="50" t="s">
        <v>1208</v>
      </c>
      <c r="C607" s="45">
        <f>ROUND([1]Ins_Aziende!C607,2)</f>
        <v>0</v>
      </c>
      <c r="D607" s="2">
        <v>1</v>
      </c>
      <c r="E607" s="11">
        <f t="shared" ref="E607:E617" si="19">IF(C607&lt;0,1,0)</f>
        <v>0</v>
      </c>
      <c r="F607" s="12"/>
    </row>
    <row r="608" spans="1:6" ht="24" customHeight="1" x14ac:dyDescent="0.25">
      <c r="A608" s="8" t="s">
        <v>1209</v>
      </c>
      <c r="B608" s="9" t="s">
        <v>1210</v>
      </c>
      <c r="C608" s="14">
        <f>ROUND(C609+C614+C617,2)</f>
        <v>409572.89</v>
      </c>
      <c r="D608" s="11">
        <v>0</v>
      </c>
      <c r="E608" s="11">
        <f t="shared" si="19"/>
        <v>0</v>
      </c>
      <c r="F608" s="12"/>
    </row>
    <row r="609" spans="1:6" ht="24" customHeight="1" x14ac:dyDescent="0.25">
      <c r="A609" s="8" t="s">
        <v>1211</v>
      </c>
      <c r="B609" s="9" t="s">
        <v>1212</v>
      </c>
      <c r="C609" s="14">
        <f>ROUND(+C610+C611+C612+C613,2)</f>
        <v>395154.6</v>
      </c>
      <c r="D609" s="11">
        <v>0</v>
      </c>
      <c r="E609" s="11">
        <f t="shared" si="19"/>
        <v>0</v>
      </c>
      <c r="F609" s="12"/>
    </row>
    <row r="610" spans="1:6" ht="24" customHeight="1" x14ac:dyDescent="0.25">
      <c r="A610" s="43" t="s">
        <v>1213</v>
      </c>
      <c r="B610" s="44" t="s">
        <v>1214</v>
      </c>
      <c r="C610" s="45">
        <f>ROUND([1]Ins_Aziende!C610,2)</f>
        <v>389359.96</v>
      </c>
      <c r="D610" s="2">
        <v>1</v>
      </c>
      <c r="E610" s="11">
        <f t="shared" si="19"/>
        <v>0</v>
      </c>
      <c r="F610" s="12"/>
    </row>
    <row r="611" spans="1:6" ht="24" customHeight="1" x14ac:dyDescent="0.25">
      <c r="A611" s="43" t="s">
        <v>1215</v>
      </c>
      <c r="B611" s="44" t="s">
        <v>1216</v>
      </c>
      <c r="C611" s="45">
        <f>ROUND([1]Ins_Aziende!C611,2)</f>
        <v>5794.64</v>
      </c>
      <c r="D611" s="2">
        <v>1</v>
      </c>
      <c r="E611" s="11">
        <f t="shared" si="19"/>
        <v>0</v>
      </c>
      <c r="F611" s="12"/>
    </row>
    <row r="612" spans="1:6" ht="24" customHeight="1" x14ac:dyDescent="0.25">
      <c r="A612" s="43" t="s">
        <v>1217</v>
      </c>
      <c r="B612" s="44" t="s">
        <v>1218</v>
      </c>
      <c r="C612" s="45">
        <f>ROUND([1]Ins_Aziende!C612,2)</f>
        <v>0</v>
      </c>
      <c r="D612" s="2">
        <v>1</v>
      </c>
      <c r="E612" s="11">
        <f t="shared" si="19"/>
        <v>0</v>
      </c>
      <c r="F612" s="12"/>
    </row>
    <row r="613" spans="1:6" ht="24" customHeight="1" x14ac:dyDescent="0.25">
      <c r="A613" s="43" t="s">
        <v>1219</v>
      </c>
      <c r="B613" s="44" t="s">
        <v>1220</v>
      </c>
      <c r="C613" s="45">
        <f>ROUND([1]Ins_Aziende!C613,2)</f>
        <v>0</v>
      </c>
      <c r="D613" s="2">
        <v>1</v>
      </c>
      <c r="E613" s="11">
        <f t="shared" si="19"/>
        <v>0</v>
      </c>
      <c r="F613" s="12"/>
    </row>
    <row r="614" spans="1:6" ht="24" customHeight="1" x14ac:dyDescent="0.25">
      <c r="A614" s="8" t="s">
        <v>1221</v>
      </c>
      <c r="B614" s="9" t="s">
        <v>1222</v>
      </c>
      <c r="C614" s="14">
        <f>ROUND(+C615+C616,2)</f>
        <v>0</v>
      </c>
      <c r="D614" s="11">
        <v>0</v>
      </c>
      <c r="E614" s="11">
        <f t="shared" si="19"/>
        <v>0</v>
      </c>
      <c r="F614" s="12"/>
    </row>
    <row r="615" spans="1:6" ht="24" customHeight="1" x14ac:dyDescent="0.25">
      <c r="A615" s="43" t="s">
        <v>1223</v>
      </c>
      <c r="B615" s="44" t="s">
        <v>1224</v>
      </c>
      <c r="C615" s="45">
        <f>ROUND([1]Ins_Aziende!C615,2)</f>
        <v>0</v>
      </c>
      <c r="D615" s="2">
        <v>1</v>
      </c>
      <c r="E615" s="11">
        <f t="shared" si="19"/>
        <v>0</v>
      </c>
      <c r="F615" s="12"/>
    </row>
    <row r="616" spans="1:6" ht="24" customHeight="1" x14ac:dyDescent="0.25">
      <c r="A616" s="43" t="s">
        <v>1225</v>
      </c>
      <c r="B616" s="44" t="s">
        <v>1226</v>
      </c>
      <c r="C616" s="45">
        <f>ROUND([1]Ins_Aziende!C616,2)</f>
        <v>0</v>
      </c>
      <c r="D616" s="2">
        <v>1</v>
      </c>
      <c r="E616" s="11">
        <f t="shared" si="19"/>
        <v>0</v>
      </c>
      <c r="F616" s="12"/>
    </row>
    <row r="617" spans="1:6" ht="24" customHeight="1" x14ac:dyDescent="0.25">
      <c r="A617" s="43" t="s">
        <v>1227</v>
      </c>
      <c r="B617" s="56" t="s">
        <v>1228</v>
      </c>
      <c r="C617" s="45">
        <f>ROUND([1]Ins_Aziende!C617,2)</f>
        <v>14418.29</v>
      </c>
      <c r="D617" s="2">
        <v>1</v>
      </c>
      <c r="E617" s="11">
        <f t="shared" si="19"/>
        <v>0</v>
      </c>
      <c r="F617" s="12"/>
    </row>
    <row r="618" spans="1:6" ht="24.95" customHeight="1" thickBot="1" x14ac:dyDescent="0.25">
      <c r="A618" s="81"/>
      <c r="B618" s="82"/>
      <c r="C618" s="83"/>
    </row>
    <row r="619" spans="1:6" ht="24.95" customHeight="1" thickBot="1" x14ac:dyDescent="0.25">
      <c r="B619" s="85"/>
      <c r="C619" s="86"/>
    </row>
    <row r="620" spans="1:6" ht="24.95" customHeight="1" thickBot="1" x14ac:dyDescent="0.25">
      <c r="B620" s="85"/>
      <c r="C620" s="86"/>
    </row>
    <row r="621" spans="1:6" ht="24.95" customHeight="1" thickBot="1" x14ac:dyDescent="0.25">
      <c r="B621" s="85"/>
      <c r="C621" s="86"/>
    </row>
    <row r="622" spans="1:6" ht="24.95" customHeight="1" thickBot="1" x14ac:dyDescent="0.25">
      <c r="B622" s="85"/>
      <c r="C622" s="86"/>
    </row>
    <row r="623" spans="1:6" ht="24.95" customHeight="1" thickBot="1" x14ac:dyDescent="0.25">
      <c r="B623" s="85"/>
      <c r="C623" s="86"/>
    </row>
    <row r="624" spans="1:6" ht="24.95" customHeight="1" thickBot="1" x14ac:dyDescent="0.25">
      <c r="B624" s="85"/>
      <c r="C624" s="86"/>
    </row>
    <row r="625" spans="2:3" ht="24.95" customHeight="1" thickBot="1" x14ac:dyDescent="0.25">
      <c r="B625" s="85"/>
      <c r="C625" s="86"/>
    </row>
    <row r="626" spans="2:3" ht="24.95" customHeight="1" thickBot="1" x14ac:dyDescent="0.25">
      <c r="B626" s="85"/>
      <c r="C626" s="86"/>
    </row>
    <row r="627" spans="2:3" ht="24.95" customHeight="1" thickBot="1" x14ac:dyDescent="0.25">
      <c r="B627" s="85"/>
      <c r="C627" s="86"/>
    </row>
    <row r="628" spans="2:3" ht="24.95" customHeight="1" thickBot="1" x14ac:dyDescent="0.25">
      <c r="B628" s="85"/>
      <c r="C628" s="86"/>
    </row>
    <row r="629" spans="2:3" ht="24.95" customHeight="1" thickBot="1" x14ac:dyDescent="0.25">
      <c r="B629" s="85"/>
      <c r="C629" s="86"/>
    </row>
    <row r="630" spans="2:3" ht="24.95" customHeight="1" thickBot="1" x14ac:dyDescent="0.25">
      <c r="B630" s="85"/>
      <c r="C630" s="86"/>
    </row>
    <row r="631" spans="2:3" ht="24.95" customHeight="1" thickBot="1" x14ac:dyDescent="0.25">
      <c r="B631" s="85"/>
      <c r="C631" s="86"/>
    </row>
  </sheetData>
  <sheetProtection password="C2F1" sheet="1" formatCells="0" formatColumns="0" formatRows="0" autoFilter="0"/>
  <printOptions headings="1"/>
  <pageMargins left="0.17" right="0.17" top="0.55118110236220474" bottom="0.55118110236220474" header="0.5" footer="0.51181102362204722"/>
  <pageSetup paperSize="8" scale="88" fitToHeight="1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Conto Economico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Bertotti</dc:creator>
  <cp:lastModifiedBy>Ilaria Bertotti</cp:lastModifiedBy>
  <dcterms:created xsi:type="dcterms:W3CDTF">2022-12-29T11:42:49Z</dcterms:created>
  <dcterms:modified xsi:type="dcterms:W3CDTF">2022-12-29T11:43:04Z</dcterms:modified>
</cp:coreProperties>
</file>